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tables/table1.xml" ContentType="application/vnd.openxmlformats-officedocument.spreadsheetml.table+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C:\Users\HP\Desktop\Data Analytics\Excel\CampusX\"/>
    </mc:Choice>
  </mc:AlternateContent>
  <xr:revisionPtr revIDLastSave="0" documentId="13_ncr:1_{6C0B80AF-E0E0-477F-80D3-A80132D230A6}" xr6:coauthVersionLast="47" xr6:coauthVersionMax="47" xr10:uidLastSave="{00000000-0000-0000-0000-000000000000}"/>
  <bookViews>
    <workbookView xWindow="-108" yWindow="-108" windowWidth="23256" windowHeight="12456" firstSheet="1" activeTab="5" xr2:uid="{7E42884C-A839-44BB-A10A-224E122B9719}"/>
  </bookViews>
  <sheets>
    <sheet name="DATA UNDERSTING" sheetId="2" r:id="rId1"/>
    <sheet name="TABLE INSERT" sheetId="3" r:id="rId2"/>
    <sheet name="PIVOT TABLE 1" sheetId="5" r:id="rId3"/>
    <sheet name="FORMULA" sheetId="10" r:id="rId4"/>
    <sheet name="DATA CLEANING" sheetId="1" r:id="rId5"/>
    <sheet name="Sheet1" sheetId="11" r:id="rId6"/>
  </sheets>
  <definedNames>
    <definedName name="_xlnm._FilterDatabase" localSheetId="0" hidden="1">'DATA UNDERSTING'!$A$19:$R$29</definedName>
    <definedName name="_xlnm._FilterDatabase" localSheetId="5" hidden="1">Sheet1!$F$8:$F$8</definedName>
    <definedName name="_xlchart.v5.0" hidden="1">'TABLE INSERT'!$Q$2</definedName>
    <definedName name="_xlchart.v5.1" hidden="1">'TABLE INSERT'!$Q$3:$Q$12</definedName>
    <definedName name="_xlchart.v5.2" hidden="1">'TABLE INSERT'!$R$2</definedName>
    <definedName name="_xlchart.v5.3" hidden="1">'TABLE INSERT'!$R$3:$R$12</definedName>
    <definedName name="NativeTimeline_Delivery_Date">#N/A</definedName>
    <definedName name="Slicer_Region">#N/A</definedName>
    <definedName name="solver_eng" localSheetId="0" hidden="1">1</definedName>
    <definedName name="solver_neg" localSheetId="0" hidden="1">1</definedName>
    <definedName name="solver_num" localSheetId="0" hidden="1">0</definedName>
    <definedName name="solver_opt" localSheetId="0" hidden="1">'DATA UNDERSTING'!$N$17</definedName>
    <definedName name="solver_typ" localSheetId="0" hidden="1">1</definedName>
    <definedName name="solver_val" localSheetId="0" hidden="1">0</definedName>
    <definedName name="solver_ver" localSheetId="0" hidden="1">3</definedName>
  </definedNames>
  <calcPr calcId="191029"/>
  <pivotCaches>
    <pivotCache cacheId="0" r:id="rId7"/>
  </pivotCaches>
  <extLst>
    <ext xmlns:x14="http://schemas.microsoft.com/office/spreadsheetml/2009/9/main" uri="{BBE1A952-AA13-448e-AADC-164F8A28A991}">
      <x14:slicerCaches>
        <x14:slicerCache r:id="rId8"/>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9"/>
      </x15:timelineCacheRefs>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14" i="11" l="1"/>
  <c r="C15" i="11"/>
  <c r="C16" i="11"/>
  <c r="C17" i="11"/>
  <c r="C18" i="11"/>
  <c r="C19" i="11"/>
  <c r="C20" i="11"/>
  <c r="C21" i="11"/>
  <c r="C22" i="11"/>
  <c r="C13" i="11"/>
  <c r="A14" i="11"/>
  <c r="A15" i="11"/>
  <c r="A16" i="11"/>
  <c r="A17" i="11"/>
  <c r="A18" i="11"/>
  <c r="A19" i="11"/>
  <c r="A20" i="11"/>
  <c r="A21" i="11"/>
  <c r="A22" i="11"/>
  <c r="A13" i="11"/>
  <c r="C41" i="1"/>
  <c r="C42" i="1"/>
  <c r="C43" i="1"/>
  <c r="C44" i="1"/>
  <c r="C45" i="1"/>
  <c r="C46" i="1"/>
  <c r="C40" i="1"/>
  <c r="G42" i="1"/>
  <c r="J9" i="1"/>
  <c r="J3" i="1"/>
  <c r="J4" i="1"/>
  <c r="J5" i="1"/>
  <c r="J6" i="1"/>
  <c r="J7" i="1"/>
  <c r="J8" i="1"/>
  <c r="J10" i="1"/>
  <c r="J11" i="1"/>
  <c r="J2" i="1"/>
  <c r="I3" i="10"/>
  <c r="I4" i="10"/>
  <c r="I5" i="10"/>
  <c r="I6" i="10"/>
  <c r="I7" i="10"/>
  <c r="I8" i="10"/>
  <c r="I9" i="10"/>
  <c r="I10" i="10"/>
  <c r="I11" i="10"/>
  <c r="I12" i="10"/>
  <c r="D15" i="1"/>
  <c r="D28" i="1"/>
  <c r="F16" i="1"/>
  <c r="F17" i="1"/>
  <c r="F18" i="1"/>
  <c r="F19" i="1"/>
  <c r="F20" i="1"/>
  <c r="F21" i="1"/>
  <c r="F22" i="1"/>
  <c r="F23" i="1"/>
  <c r="F24" i="1"/>
  <c r="F15" i="1"/>
  <c r="H18" i="1"/>
  <c r="H16" i="1"/>
  <c r="H17" i="1"/>
  <c r="H19" i="1"/>
  <c r="H20" i="1"/>
  <c r="H21" i="1"/>
  <c r="H22" i="1"/>
  <c r="H23" i="1"/>
  <c r="H24" i="1"/>
  <c r="H15" i="1"/>
  <c r="G21" i="1"/>
  <c r="D21" i="1" l="1"/>
  <c r="D22" i="1"/>
  <c r="D23" i="1"/>
  <c r="D24" i="1"/>
  <c r="D16" i="1"/>
  <c r="D17" i="1"/>
  <c r="D18" i="1"/>
  <c r="D19" i="1"/>
  <c r="D20" i="1"/>
  <c r="G16" i="1"/>
  <c r="G17" i="1"/>
  <c r="G18" i="1"/>
  <c r="G19" i="1"/>
  <c r="G20" i="1"/>
  <c r="G22" i="1"/>
  <c r="G23" i="1"/>
  <c r="G24" i="1"/>
  <c r="G15" i="1"/>
  <c r="E16" i="1"/>
  <c r="E17" i="1"/>
  <c r="E18" i="1"/>
  <c r="E19" i="1"/>
  <c r="E20" i="1"/>
  <c r="E21" i="1"/>
  <c r="E22" i="1"/>
  <c r="E23" i="1"/>
  <c r="E24" i="1"/>
  <c r="E15" i="1"/>
  <c r="C16" i="1"/>
  <c r="C17" i="1"/>
  <c r="C18" i="1"/>
  <c r="C19" i="1"/>
  <c r="C20" i="1"/>
  <c r="C21" i="1"/>
  <c r="C22" i="1"/>
  <c r="C23" i="1"/>
  <c r="C24" i="1"/>
  <c r="C15" i="1"/>
  <c r="B23" i="1"/>
  <c r="B24" i="1"/>
  <c r="B16" i="1"/>
  <c r="B17" i="1"/>
  <c r="B18" i="1"/>
  <c r="B19" i="1"/>
  <c r="B20" i="1"/>
  <c r="B21" i="1"/>
  <c r="B22" i="1"/>
  <c r="B15" i="1"/>
  <c r="D5"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HP</author>
  </authors>
  <commentList>
    <comment ref="I44" authorId="0" shapeId="0" xr:uid="{3FBC2653-314E-4F3D-8760-6C587F5754FA}">
      <text>
        <r>
          <rPr>
            <b/>
            <sz val="9"/>
            <color indexed="81"/>
            <rFont val="Tahoma"/>
            <family val="2"/>
          </rPr>
          <t>HP:</t>
        </r>
        <r>
          <rPr>
            <sz val="9"/>
            <color indexed="81"/>
            <rFont val="Tahoma"/>
            <family val="2"/>
          </rPr>
          <t xml:space="preserve">
5% DISCOUNT
</t>
        </r>
      </text>
    </comment>
    <comment ref="I46" authorId="0" shapeId="0" xr:uid="{95F74F48-006C-4EBC-9A31-23A10F0D95F4}">
      <text>
        <r>
          <rPr>
            <b/>
            <sz val="9"/>
            <color indexed="81"/>
            <rFont val="Tahoma"/>
            <family val="2"/>
          </rPr>
          <t>HP:</t>
        </r>
        <r>
          <rPr>
            <sz val="9"/>
            <color indexed="81"/>
            <rFont val="Tahoma"/>
            <family val="2"/>
          </rPr>
          <t xml:space="preserve">
10 PERCENT DISCOUNT
</t>
        </r>
      </text>
    </comment>
    <comment ref="P47" authorId="0" shapeId="0" xr:uid="{5B8D87CC-9709-4E42-B842-C51DCABF7327}">
      <text>
        <r>
          <rPr>
            <b/>
            <sz val="9"/>
            <color indexed="81"/>
            <rFont val="Tahoma"/>
            <family val="2"/>
          </rPr>
          <t>HP:</t>
        </r>
        <r>
          <rPr>
            <sz val="9"/>
            <color indexed="81"/>
            <rFont val="Tahoma"/>
            <family val="2"/>
          </rPr>
          <t xml:space="preserve">
PAID GOOD
</t>
        </r>
      </text>
    </comment>
  </commentList>
</comments>
</file>

<file path=xl/sharedStrings.xml><?xml version="1.0" encoding="utf-8"?>
<sst xmlns="http://schemas.openxmlformats.org/spreadsheetml/2006/main" count="490" uniqueCount="180">
  <si>
    <t>OrderID</t>
  </si>
  <si>
    <t>CustomerName</t>
  </si>
  <si>
    <t>Email</t>
  </si>
  <si>
    <t>Phone</t>
  </si>
  <si>
    <t>Address</t>
  </si>
  <si>
    <t>Product</t>
  </si>
  <si>
    <t>Quantity</t>
  </si>
  <si>
    <t>Price</t>
  </si>
  <si>
    <t>OrderDate</t>
  </si>
  <si>
    <t>john doe</t>
  </si>
  <si>
    <t>JOHN.DOE@Example.com</t>
  </si>
  <si>
    <t>(555)abc 123-4567</t>
  </si>
  <si>
    <t>123 Main St.
Apt 4B</t>
  </si>
  <si>
    <t>UltraWidget 3000</t>
  </si>
  <si>
    <t>$1,250.00</t>
  </si>
  <si>
    <t>MARIA-perez</t>
  </si>
  <si>
    <t>maria.perez@example.COM</t>
  </si>
  <si>
    <t>555.987.6543xyz</t>
  </si>
  <si>
    <t>456 Oak Rd
Suite 5</t>
  </si>
  <si>
    <t>o'connor, sean</t>
  </si>
  <si>
    <t>sean.o'connor@@example.com</t>
  </si>
  <si>
    <t>5551238901--</t>
  </si>
  <si>
    <t>789 Pine St.,</t>
  </si>
  <si>
    <t>MiniWidget</t>
  </si>
  <si>
    <t>one</t>
  </si>
  <si>
    <t>$450.5</t>
  </si>
  <si>
    <t>ANITA GUPTA</t>
  </si>
  <si>
    <t>anita.gupta@example.com</t>
  </si>
  <si>
    <t>PO Box 12</t>
  </si>
  <si>
    <t>GigaWidget</t>
  </si>
  <si>
    <t>USD 5,000</t>
  </si>
  <si>
    <t>July 14, 2025</t>
  </si>
  <si>
    <t>lee; chang</t>
  </si>
  <si>
    <t>lee.chang@example</t>
  </si>
  <si>
    <t>555.444.3333</t>
  </si>
  <si>
    <t>100 Market St.</t>
  </si>
  <si>
    <t>€450,50</t>
  </si>
  <si>
    <t>M. Singh</t>
  </si>
  <si>
    <t>m.singh@Example.Co.In</t>
  </si>
  <si>
    <t>(555)6667777,mnp</t>
  </si>
  <si>
    <t>Flat 7, 88 High Rd</t>
  </si>
  <si>
    <t>2025-07-15T00:00:00</t>
  </si>
  <si>
    <t>sara o</t>
  </si>
  <si>
    <t>sara@EXAMPLE.com</t>
  </si>
  <si>
    <t>555-000-1111 ext.22</t>
  </si>
  <si>
    <t>12B, King's Way</t>
  </si>
  <si>
    <t>José López</t>
  </si>
  <si>
    <t>jose.lopez@example.es</t>
  </si>
  <si>
    <t>+34 600 123 456</t>
  </si>
  <si>
    <t>C/ Mayor 3</t>
  </si>
  <si>
    <t>450,50€</t>
  </si>
  <si>
    <t>2025.07.16</t>
  </si>
  <si>
    <t>AN dRew</t>
  </si>
  <si>
    <t>andrew@example.com</t>
  </si>
  <si>
    <t>555 222 3333</t>
  </si>
  <si>
    <t>Apartment #9</t>
  </si>
  <si>
    <t>$1,250</t>
  </si>
  <si>
    <t>07-17-2025</t>
  </si>
  <si>
    <t>Li Wei</t>
  </si>
  <si>
    <t>li.wei@@example.com</t>
  </si>
  <si>
    <t>0086-10-12345678</t>
  </si>
  <si>
    <t>No. 5, East Rd</t>
  </si>
  <si>
    <t>Two</t>
  </si>
  <si>
    <t>Clean name</t>
  </si>
  <si>
    <t>Clean email</t>
  </si>
  <si>
    <t>Clean phone</t>
  </si>
  <si>
    <t>Clean address</t>
  </si>
  <si>
    <t>Clean Quantity</t>
  </si>
  <si>
    <t>Clean price</t>
  </si>
  <si>
    <t>Clean Date</t>
  </si>
  <si>
    <t>Delivery Date</t>
  </si>
  <si>
    <t>Order Date</t>
  </si>
  <si>
    <t>Customer</t>
  </si>
  <si>
    <t>Category</t>
  </si>
  <si>
    <t>UnitPrice</t>
  </si>
  <si>
    <t>Discount %</t>
  </si>
  <si>
    <t>SalesRep</t>
  </si>
  <si>
    <t>Region</t>
  </si>
  <si>
    <t>CostPerUnit</t>
  </si>
  <si>
    <t>StockQty</t>
  </si>
  <si>
    <t>RestockDate</t>
  </si>
  <si>
    <t>DeliveryDays</t>
  </si>
  <si>
    <t>PaymentStatus</t>
  </si>
  <si>
    <t>ReturnQty</t>
  </si>
  <si>
    <t>Rating</t>
  </si>
  <si>
    <t>Acme Corp</t>
  </si>
  <si>
    <t>Widget A</t>
  </si>
  <si>
    <t>Widgets</t>
  </si>
  <si>
    <t>Alice</t>
  </si>
  <si>
    <t>North</t>
  </si>
  <si>
    <t>Paid</t>
  </si>
  <si>
    <t>Beta LLC</t>
  </si>
  <si>
    <t>Gadget B</t>
  </si>
  <si>
    <t>Gadgets</t>
  </si>
  <si>
    <t>Bob</t>
  </si>
  <si>
    <t>South</t>
  </si>
  <si>
    <t>Pending</t>
  </si>
  <si>
    <t>Delta Inc</t>
  </si>
  <si>
    <t>Gadget C</t>
  </si>
  <si>
    <t>Charlie</t>
  </si>
  <si>
    <t>East</t>
  </si>
  <si>
    <t>Gamma Ltd</t>
  </si>
  <si>
    <t>DATA UNDERSTANDING</t>
  </si>
  <si>
    <t>priyanshu</t>
  </si>
  <si>
    <t>Home ribbon use</t>
  </si>
  <si>
    <t>conditional formating</t>
  </si>
  <si>
    <t>Table</t>
  </si>
  <si>
    <t>Sum of UnitPrice</t>
  </si>
  <si>
    <t>Row Labels</t>
  </si>
  <si>
    <t>Grand Total</t>
  </si>
  <si>
    <t>Column Labels</t>
  </si>
  <si>
    <t>Total Sum of UnitPrice</t>
  </si>
  <si>
    <t>Total Sum of Discount %</t>
  </si>
  <si>
    <t>Sum of Discount %</t>
  </si>
  <si>
    <t>₡</t>
  </si>
  <si>
    <t>WITHOUT CTRL</t>
  </si>
  <si>
    <t>WITH CTRL</t>
  </si>
  <si>
    <t>Store ID</t>
  </si>
  <si>
    <t>Store Name</t>
  </si>
  <si>
    <t>Units Sold</t>
  </si>
  <si>
    <t>Unit Price ($)</t>
  </si>
  <si>
    <t>Cost per Unit ($)</t>
  </si>
  <si>
    <t>Discount (%)</t>
  </si>
  <si>
    <t>S001</t>
  </si>
  <si>
    <t>Downtown</t>
  </si>
  <si>
    <t>S002</t>
  </si>
  <si>
    <t>Hillview</t>
  </si>
  <si>
    <t>S003</t>
  </si>
  <si>
    <t>Lakeside</t>
  </si>
  <si>
    <t>S004</t>
  </si>
  <si>
    <t>City Mall</t>
  </si>
  <si>
    <t>West</t>
  </si>
  <si>
    <t>S005</t>
  </si>
  <si>
    <t>Riverside</t>
  </si>
  <si>
    <t>S006</t>
  </si>
  <si>
    <t>Greenfield</t>
  </si>
  <si>
    <t>S007</t>
  </si>
  <si>
    <t>Airport</t>
  </si>
  <si>
    <t>S008</t>
  </si>
  <si>
    <t>Uptown</t>
  </si>
  <si>
    <t>S009</t>
  </si>
  <si>
    <t>Suburb</t>
  </si>
  <si>
    <t>S010</t>
  </si>
  <si>
    <t>Metro Central</t>
  </si>
  <si>
    <t>1 Find total revenue[Unit sold*cost per unit (1- discount/100)], cost and profit  per Store ,profit percentage margin</t>
  </si>
  <si>
    <r>
      <t xml:space="preserve">2 Find the </t>
    </r>
    <r>
      <rPr>
        <b/>
        <sz val="11"/>
        <color rgb="FF000000"/>
        <rFont val="Calibri"/>
        <family val="2"/>
        <scheme val="minor"/>
      </rPr>
      <t>total profit</t>
    </r>
    <r>
      <rPr>
        <sz val="11"/>
        <color rgb="FF000000"/>
        <rFont val="Calibri"/>
        <family val="2"/>
        <scheme val="minor"/>
      </rPr>
      <t xml:space="preserve"> generated by all stores </t>
    </r>
  </si>
  <si>
    <r>
      <t xml:space="preserve">3 Find the </t>
    </r>
    <r>
      <rPr>
        <b/>
        <sz val="11"/>
        <color rgb="FF000000"/>
        <rFont val="Calibri"/>
        <family val="2"/>
        <scheme val="minor"/>
      </rPr>
      <t>average discount</t>
    </r>
    <r>
      <rPr>
        <sz val="11"/>
        <color rgb="FF000000"/>
        <rFont val="Calibri"/>
        <family val="2"/>
        <scheme val="minor"/>
      </rPr>
      <t xml:space="preserve"> offered across all stores.</t>
    </r>
  </si>
  <si>
    <r>
      <t xml:space="preserve">4 Find the </t>
    </r>
    <r>
      <rPr>
        <b/>
        <sz val="11"/>
        <color rgb="FF000000"/>
        <rFont val="Calibri"/>
        <family val="2"/>
        <scheme val="minor"/>
      </rPr>
      <t>highest profit value</t>
    </r>
    <r>
      <rPr>
        <sz val="11"/>
        <color rgb="FF000000"/>
        <rFont val="Calibri"/>
        <family val="2"/>
        <scheme val="minor"/>
      </rPr>
      <t xml:space="preserve"> among all stores.</t>
    </r>
  </si>
  <si>
    <r>
      <t xml:space="preserve">5 Find the </t>
    </r>
    <r>
      <rPr>
        <b/>
        <sz val="11"/>
        <color rgb="FF000000"/>
        <rFont val="Calibri"/>
        <family val="2"/>
        <scheme val="minor"/>
      </rPr>
      <t>lowest  profit</t>
    </r>
    <r>
      <rPr>
        <sz val="11"/>
        <color rgb="FF000000"/>
        <rFont val="Calibri"/>
        <family val="2"/>
        <scheme val="minor"/>
      </rPr>
      <t xml:space="preserve"> among all stores.</t>
    </r>
  </si>
  <si>
    <r>
      <t xml:space="preserve">6 Round the </t>
    </r>
    <r>
      <rPr>
        <b/>
        <sz val="11"/>
        <color rgb="FF000000"/>
        <rFont val="Calibri"/>
        <family val="2"/>
        <scheme val="minor"/>
      </rPr>
      <t>average revenue</t>
    </r>
    <r>
      <rPr>
        <sz val="11"/>
        <color rgb="FF000000"/>
        <rFont val="Calibri"/>
        <family val="2"/>
        <scheme val="minor"/>
      </rPr>
      <t xml:space="preserve"> to the nearest thousand.</t>
    </r>
  </si>
  <si>
    <r>
      <t xml:space="preserve">7 Round up the </t>
    </r>
    <r>
      <rPr>
        <b/>
        <sz val="11"/>
        <color rgb="FF000000"/>
        <rFont val="Calibri"/>
        <family val="2"/>
        <scheme val="minor"/>
      </rPr>
      <t>average units sold</t>
    </r>
    <r>
      <rPr>
        <sz val="11"/>
        <color rgb="FF000000"/>
        <rFont val="Calibri"/>
        <family val="2"/>
        <scheme val="minor"/>
      </rPr>
      <t xml:space="preserve"> to the next hundred.</t>
    </r>
  </si>
  <si>
    <r>
      <t xml:space="preserve">8 Round down the </t>
    </r>
    <r>
      <rPr>
        <b/>
        <sz val="11"/>
        <color rgb="FF000000"/>
        <rFont val="Calibri"/>
        <family val="2"/>
        <scheme val="minor"/>
      </rPr>
      <t>average cost per unit</t>
    </r>
    <r>
      <rPr>
        <sz val="11"/>
        <color rgb="FF000000"/>
        <rFont val="Calibri"/>
        <family val="2"/>
        <scheme val="minor"/>
      </rPr>
      <t xml:space="preserve"> to nearest dollar.</t>
    </r>
  </si>
  <si>
    <r>
      <t xml:space="preserve">9 For each store, find the </t>
    </r>
    <r>
      <rPr>
        <b/>
        <sz val="11"/>
        <color rgb="FF000000"/>
        <rFont val="Calibri"/>
        <family val="2"/>
        <scheme val="minor"/>
      </rPr>
      <t>absolute difference</t>
    </r>
    <r>
      <rPr>
        <sz val="11"/>
        <color rgb="FF000000"/>
        <rFont val="Calibri"/>
        <family val="2"/>
        <scheme val="minor"/>
      </rPr>
      <t xml:space="preserve"> between selling price and cost price.</t>
    </r>
  </si>
  <si>
    <r>
      <t xml:space="preserve">10 Display the </t>
    </r>
    <r>
      <rPr>
        <b/>
        <sz val="11"/>
        <color rgb="FF000000"/>
        <rFont val="Calibri"/>
        <family val="2"/>
        <scheme val="minor"/>
      </rPr>
      <t>integer part of the average profit per store.</t>
    </r>
  </si>
  <si>
    <r>
      <t xml:space="preserve">11 </t>
    </r>
    <r>
      <rPr>
        <sz val="11"/>
        <color rgb="FF000000"/>
        <rFont val="Calibri"/>
        <family val="2"/>
        <scheme val="minor"/>
      </rPr>
      <t>Check remainder when total units sold across stores is divided by 100.</t>
    </r>
  </si>
  <si>
    <r>
      <t xml:space="preserve">12 Calculate the </t>
    </r>
    <r>
      <rPr>
        <b/>
        <sz val="11"/>
        <color rgb="FF000000"/>
        <rFont val="Calibri"/>
        <family val="2"/>
        <scheme val="minor"/>
      </rPr>
      <t>square of each discount percentage</t>
    </r>
    <r>
      <rPr>
        <sz val="11"/>
        <color rgb="FF000000"/>
        <rFont val="Calibri"/>
        <family val="2"/>
        <scheme val="minor"/>
      </rPr>
      <t>.</t>
    </r>
  </si>
  <si>
    <r>
      <t xml:space="preserve">13 Find the </t>
    </r>
    <r>
      <rPr>
        <b/>
        <sz val="11"/>
        <color rgb="FF000000"/>
        <rFont val="Calibri"/>
        <family val="2"/>
        <scheme val="minor"/>
      </rPr>
      <t>square root</t>
    </r>
    <r>
      <rPr>
        <sz val="11"/>
        <color rgb="FF000000"/>
        <rFont val="Calibri"/>
        <family val="2"/>
        <scheme val="minor"/>
      </rPr>
      <t xml:space="preserve"> of total profit </t>
    </r>
  </si>
  <si>
    <r>
      <t xml:space="preserve">14 Find the </t>
    </r>
    <r>
      <rPr>
        <b/>
        <sz val="11"/>
        <color rgb="FF000000"/>
        <rFont val="Calibri"/>
        <family val="2"/>
        <scheme val="minor"/>
      </rPr>
      <t>median profit</t>
    </r>
    <r>
      <rPr>
        <sz val="11"/>
        <color rgb="FF000000"/>
        <rFont val="Calibri"/>
        <family val="2"/>
        <scheme val="minor"/>
      </rPr>
      <t xml:space="preserve"> among all stores.</t>
    </r>
  </si>
  <si>
    <r>
      <t xml:space="preserve">15 Find the </t>
    </r>
    <r>
      <rPr>
        <b/>
        <sz val="11"/>
        <color rgb="FF000000"/>
        <rFont val="Calibri"/>
        <family val="2"/>
        <scheme val="minor"/>
      </rPr>
      <t>most common discount value</t>
    </r>
    <r>
      <rPr>
        <sz val="11"/>
        <color rgb="FF000000"/>
        <rFont val="Calibri"/>
        <family val="2"/>
        <scheme val="minor"/>
      </rPr>
      <t xml:space="preserve"> given to customers.</t>
    </r>
  </si>
  <si>
    <r>
      <t xml:space="preserve">16 Calculate the </t>
    </r>
    <r>
      <rPr>
        <b/>
        <sz val="11"/>
        <color rgb="FF000000"/>
        <rFont val="Calibri"/>
        <family val="2"/>
        <scheme val="minor"/>
      </rPr>
      <t>standard deviation of profits</t>
    </r>
    <r>
      <rPr>
        <sz val="11"/>
        <color rgb="FF000000"/>
        <rFont val="Calibri"/>
        <family val="2"/>
        <scheme val="minor"/>
      </rPr>
      <t xml:space="preserve"> to measure variability across stores.</t>
    </r>
  </si>
  <si>
    <r>
      <t xml:space="preserve">17 Calculate the </t>
    </r>
    <r>
      <rPr>
        <b/>
        <sz val="11"/>
        <color rgb="FF000000"/>
        <rFont val="Calibri"/>
        <family val="2"/>
        <scheme val="minor"/>
      </rPr>
      <t>variance</t>
    </r>
    <r>
      <rPr>
        <sz val="11"/>
        <color rgb="FF000000"/>
        <rFont val="Calibri"/>
        <family val="2"/>
        <scheme val="minor"/>
      </rPr>
      <t xml:space="preserve"> of revenue to analyze volatility.</t>
    </r>
  </si>
  <si>
    <t>18 Count total number of store.</t>
  </si>
  <si>
    <t>TOTAL REVENUE</t>
  </si>
  <si>
    <t>256=52</t>
  </si>
  <si>
    <t>8`2</t>
  </si>
  <si>
    <t>5`6</t>
  </si>
  <si>
    <t>4`9</t>
  </si>
  <si>
    <t>5'6</t>
  </si>
  <si>
    <t>fsgvd</t>
  </si>
  <si>
    <t>fdzbg</t>
  </si>
  <si>
    <t>rgd</t>
  </si>
  <si>
    <t>rsgv</t>
  </si>
  <si>
    <t>zfdbgc</t>
  </si>
  <si>
    <t>tgbhx</t>
  </si>
  <si>
    <t>eregts</t>
  </si>
  <si>
    <t>seth</t>
  </si>
  <si>
    <t>dsthxg</t>
  </si>
  <si>
    <t>dsgfz</t>
  </si>
  <si>
    <t>vdbxfdbg</t>
  </si>
  <si>
    <t>xcvzhbgjysdB BSDLH BDJHcvljbsd jBFHbs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</si>
</sst>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 &quot;₹&quot;\ * #,##0.00_ ;_ &quot;₹&quot;\ * \-#,##0.00_ ;_ &quot;₹&quot;\ * &quot;-&quot;??_ ;_ @_ "/>
    <numFmt numFmtId="164" formatCode="[$-F800]dddd\,\ mmmm\ dd\,\ yyyy"/>
    <numFmt numFmtId="165" formatCode="0.0"/>
    <numFmt numFmtId="166" formatCode="&quot;₹&quot;\ #,##0.00"/>
  </numFmts>
  <fonts count="21" x14ac:knownFonts="1">
    <font>
      <sz val="11"/>
      <color theme="1"/>
      <name val="Calibri"/>
      <family val="2"/>
      <scheme val="minor"/>
    </font>
    <font>
      <sz val="11"/>
      <color theme="1"/>
      <name val="Calibri"/>
      <family val="2"/>
      <scheme val="minor"/>
    </font>
    <font>
      <b/>
      <sz val="15"/>
      <color theme="3"/>
      <name val="Calibri"/>
      <family val="2"/>
      <scheme val="minor"/>
    </font>
    <font>
      <sz val="11"/>
      <color rgb="FF006100"/>
      <name val="Calibri"/>
      <family val="2"/>
      <scheme val="minor"/>
    </font>
    <font>
      <sz val="11"/>
      <color rgb="FFFF0000"/>
      <name val="Calibri"/>
      <family val="2"/>
      <scheme val="minor"/>
    </font>
    <font>
      <b/>
      <sz val="11"/>
      <color theme="1"/>
      <name val="Calibri"/>
      <family val="2"/>
      <scheme val="minor"/>
    </font>
    <font>
      <sz val="11"/>
      <color theme="0"/>
      <name val="Calibri"/>
      <family val="2"/>
      <scheme val="minor"/>
    </font>
    <font>
      <sz val="11"/>
      <color rgb="FFFFFF00"/>
      <name val="Calibri"/>
      <family val="2"/>
      <scheme val="minor"/>
    </font>
    <font>
      <b/>
      <i/>
      <sz val="11"/>
      <color theme="1"/>
      <name val="Calibri"/>
      <family val="2"/>
      <scheme val="minor"/>
    </font>
    <font>
      <b/>
      <i/>
      <u/>
      <sz val="11"/>
      <color theme="1"/>
      <name val="Calibri"/>
      <family val="2"/>
      <scheme val="minor"/>
    </font>
    <font>
      <u val="double"/>
      <sz val="11"/>
      <color theme="1"/>
      <name val="Calibri"/>
      <family val="2"/>
      <scheme val="minor"/>
    </font>
    <font>
      <u/>
      <sz val="11"/>
      <color theme="1"/>
      <name val="Calibri"/>
      <family val="2"/>
      <scheme val="minor"/>
    </font>
    <font>
      <sz val="11"/>
      <color theme="1"/>
      <name val="Algerian"/>
      <family val="5"/>
    </font>
    <font>
      <sz val="11"/>
      <color theme="1"/>
      <name val="Brush Script MT"/>
      <family val="4"/>
    </font>
    <font>
      <b/>
      <sz val="12"/>
      <color theme="1"/>
      <name val="Algerian"/>
      <family val="5"/>
    </font>
    <font>
      <sz val="11"/>
      <color theme="7" tint="0.79998168889431442"/>
      <name val="Calibri"/>
      <family val="2"/>
      <scheme val="minor"/>
    </font>
    <font>
      <sz val="11"/>
      <color rgb="FF000000"/>
      <name val="Calibri"/>
      <family val="2"/>
      <scheme val="minor"/>
    </font>
    <font>
      <sz val="11"/>
      <color theme="1"/>
      <name val="Calibri"/>
      <family val="2"/>
    </font>
    <font>
      <sz val="9"/>
      <color indexed="81"/>
      <name val="Tahoma"/>
      <family val="2"/>
    </font>
    <font>
      <b/>
      <sz val="9"/>
      <color indexed="81"/>
      <name val="Tahoma"/>
      <family val="2"/>
    </font>
    <font>
      <b/>
      <sz val="11"/>
      <color rgb="FF000000"/>
      <name val="Calibri"/>
      <family val="2"/>
      <scheme val="minor"/>
    </font>
  </fonts>
  <fills count="9">
    <fill>
      <patternFill patternType="none"/>
    </fill>
    <fill>
      <patternFill patternType="gray125"/>
    </fill>
    <fill>
      <patternFill patternType="solid">
        <fgColor rgb="FFC6EFCE"/>
      </patternFill>
    </fill>
    <fill>
      <patternFill patternType="solid">
        <fgColor theme="5"/>
      </patternFill>
    </fill>
    <fill>
      <patternFill patternType="solid">
        <fgColor theme="5" tint="0.39997558519241921"/>
        <bgColor indexed="65"/>
      </patternFill>
    </fill>
    <fill>
      <patternFill patternType="solid">
        <fgColor rgb="FFFFFF00"/>
        <bgColor indexed="64"/>
      </patternFill>
    </fill>
    <fill>
      <patternFill patternType="solid">
        <fgColor theme="5"/>
        <bgColor indexed="64"/>
      </patternFill>
    </fill>
    <fill>
      <patternFill patternType="solid">
        <fgColor theme="9" tint="0.59996337778862885"/>
        <bgColor indexed="64"/>
      </patternFill>
    </fill>
    <fill>
      <patternFill patternType="solid">
        <fgColor theme="4" tint="-0.249977111117893"/>
        <bgColor indexed="64"/>
      </patternFill>
    </fill>
  </fills>
  <borders count="21">
    <border>
      <left/>
      <right/>
      <top/>
      <bottom/>
      <diagonal/>
    </border>
    <border>
      <left/>
      <right/>
      <top/>
      <bottom style="thick">
        <color theme="4"/>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diagonalUp="1">
      <left style="mediumDashDot">
        <color auto="1"/>
      </left>
      <right/>
      <top style="mediumDashDot">
        <color auto="1"/>
      </top>
      <bottom/>
      <diagonal style="mediumDashDot">
        <color auto="1"/>
      </diagonal>
    </border>
    <border diagonalUp="1">
      <left/>
      <right/>
      <top style="mediumDashDot">
        <color auto="1"/>
      </top>
      <bottom/>
      <diagonal style="mediumDashDot">
        <color auto="1"/>
      </diagonal>
    </border>
    <border diagonalUp="1">
      <left/>
      <right style="mediumDashDot">
        <color auto="1"/>
      </right>
      <top style="mediumDashDot">
        <color auto="1"/>
      </top>
      <bottom/>
      <diagonal style="mediumDashDot">
        <color auto="1"/>
      </diagonal>
    </border>
    <border diagonalUp="1">
      <left style="mediumDashDot">
        <color auto="1"/>
      </left>
      <right/>
      <top/>
      <bottom/>
      <diagonal style="mediumDashDot">
        <color auto="1"/>
      </diagonal>
    </border>
    <border diagonalUp="1">
      <left/>
      <right/>
      <top/>
      <bottom/>
      <diagonal style="mediumDashDot">
        <color auto="1"/>
      </diagonal>
    </border>
    <border diagonalUp="1">
      <left/>
      <right style="mediumDashDot">
        <color auto="1"/>
      </right>
      <top/>
      <bottom/>
      <diagonal style="mediumDashDot">
        <color auto="1"/>
      </diagonal>
    </border>
    <border diagonalUp="1">
      <left style="mediumDashDot">
        <color auto="1"/>
      </left>
      <right/>
      <top/>
      <bottom style="mediumDashDot">
        <color auto="1"/>
      </bottom>
      <diagonal style="mediumDashDot">
        <color auto="1"/>
      </diagonal>
    </border>
    <border diagonalUp="1">
      <left/>
      <right/>
      <top/>
      <bottom style="mediumDashDot">
        <color auto="1"/>
      </bottom>
      <diagonal style="mediumDashDot">
        <color auto="1"/>
      </diagonal>
    </border>
    <border diagonalUp="1">
      <left/>
      <right style="mediumDashDot">
        <color auto="1"/>
      </right>
      <top/>
      <bottom style="mediumDashDot">
        <color auto="1"/>
      </bottom>
      <diagonal style="mediumDashDot">
        <color auto="1"/>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9">
    <xf numFmtId="0" fontId="0" fillId="0" borderId="0"/>
    <xf numFmtId="44" fontId="1" fillId="0" borderId="0" applyFont="0" applyFill="0" applyBorder="0" applyAlignment="0" applyProtection="0"/>
    <xf numFmtId="9" fontId="1" fillId="0" borderId="0" applyFont="0" applyFill="0" applyBorder="0" applyAlignment="0" applyProtection="0"/>
    <xf numFmtId="0" fontId="2" fillId="0" borderId="1" applyNumberFormat="0" applyFill="0" applyAlignment="0" applyProtection="0"/>
    <xf numFmtId="0" fontId="3" fillId="2" borderId="0" applyNumberFormat="0" applyBorder="0" applyAlignment="0" applyProtection="0"/>
    <xf numFmtId="0" fontId="4" fillId="0" borderId="0" applyNumberFormat="0" applyFill="0" applyBorder="0" applyAlignment="0" applyProtection="0"/>
    <xf numFmtId="0" fontId="1" fillId="4" borderId="0" applyNumberFormat="0" applyBorder="0" applyAlignment="0" applyProtection="0"/>
    <xf numFmtId="14" fontId="1" fillId="0" borderId="2"/>
    <xf numFmtId="14" fontId="1" fillId="0" borderId="2"/>
  </cellStyleXfs>
  <cellXfs count="81">
    <xf numFmtId="0" fontId="0" fillId="0" borderId="0" xfId="0"/>
    <xf numFmtId="0" fontId="0" fillId="0" borderId="0" xfId="0" applyAlignment="1">
      <alignment wrapText="1"/>
    </xf>
    <xf numFmtId="0" fontId="5" fillId="0" borderId="0" xfId="0" applyFont="1"/>
    <xf numFmtId="0" fontId="5" fillId="0" borderId="0" xfId="0" applyFont="1" applyAlignment="1">
      <alignment wrapText="1"/>
    </xf>
    <xf numFmtId="0" fontId="0" fillId="0" borderId="0" xfId="0" applyAlignment="1">
      <alignment vertical="center" wrapText="1"/>
    </xf>
    <xf numFmtId="164" fontId="0" fillId="0" borderId="0" xfId="0" applyNumberFormat="1"/>
    <xf numFmtId="2" fontId="0" fillId="0" borderId="0" xfId="0" applyNumberFormat="1"/>
    <xf numFmtId="165" fontId="0" fillId="0" borderId="2" xfId="0" applyNumberFormat="1" applyBorder="1"/>
    <xf numFmtId="1" fontId="0" fillId="0" borderId="2" xfId="0" applyNumberFormat="1" applyBorder="1"/>
    <xf numFmtId="14" fontId="0" fillId="0" borderId="2" xfId="0" applyNumberFormat="1" applyBorder="1"/>
    <xf numFmtId="49" fontId="0" fillId="0" borderId="2" xfId="0" applyNumberFormat="1" applyBorder="1"/>
    <xf numFmtId="166" fontId="0" fillId="0" borderId="2" xfId="0" applyNumberFormat="1" applyBorder="1"/>
    <xf numFmtId="0" fontId="5" fillId="5" borderId="2" xfId="0" applyFont="1" applyFill="1" applyBorder="1"/>
    <xf numFmtId="1" fontId="5" fillId="0" borderId="2" xfId="0" applyNumberFormat="1" applyFont="1" applyBorder="1"/>
    <xf numFmtId="1" fontId="8" fillId="0" borderId="2" xfId="0" applyNumberFormat="1" applyFont="1" applyBorder="1"/>
    <xf numFmtId="1" fontId="9" fillId="0" borderId="2" xfId="0" applyNumberFormat="1" applyFont="1" applyBorder="1"/>
    <xf numFmtId="14" fontId="10" fillId="0" borderId="2" xfId="0" applyNumberFormat="1" applyFont="1" applyBorder="1"/>
    <xf numFmtId="14" fontId="11" fillId="0" borderId="2" xfId="0" applyNumberFormat="1" applyFont="1" applyBorder="1"/>
    <xf numFmtId="14" fontId="0" fillId="6" borderId="2" xfId="0" applyNumberFormat="1" applyFill="1" applyBorder="1"/>
    <xf numFmtId="14" fontId="7" fillId="6" borderId="2" xfId="0" applyNumberFormat="1" applyFont="1" applyFill="1" applyBorder="1"/>
    <xf numFmtId="14" fontId="7" fillId="0" borderId="2" xfId="0" applyNumberFormat="1" applyFont="1" applyBorder="1"/>
    <xf numFmtId="49" fontId="12" fillId="0" borderId="2" xfId="0" applyNumberFormat="1" applyFont="1" applyBorder="1"/>
    <xf numFmtId="49" fontId="13" fillId="0" borderId="2" xfId="0" applyNumberFormat="1" applyFont="1" applyBorder="1"/>
    <xf numFmtId="49" fontId="0" fillId="0" borderId="2" xfId="0" applyNumberFormat="1" applyBorder="1" applyAlignment="1">
      <alignment horizontal="right" vertical="top"/>
    </xf>
    <xf numFmtId="49" fontId="0" fillId="0" borderId="2" xfId="0" applyNumberFormat="1" applyBorder="1" applyAlignment="1">
      <alignment horizontal="right" vertical="top" wrapText="1"/>
    </xf>
    <xf numFmtId="49" fontId="0" fillId="0" borderId="2" xfId="0" applyNumberFormat="1" applyBorder="1" applyAlignment="1">
      <alignment wrapText="1"/>
    </xf>
    <xf numFmtId="1" fontId="3" fillId="2" borderId="2" xfId="4" applyNumberFormat="1" applyBorder="1"/>
    <xf numFmtId="1" fontId="1" fillId="4" borderId="2" xfId="6" applyNumberFormat="1" applyBorder="1"/>
    <xf numFmtId="44" fontId="6" fillId="3" borderId="2" xfId="1" applyFont="1" applyFill="1" applyBorder="1"/>
    <xf numFmtId="14" fontId="2" fillId="0" borderId="2" xfId="3" applyNumberFormat="1" applyBorder="1"/>
    <xf numFmtId="14" fontId="4" fillId="0" borderId="1" xfId="5" applyNumberFormat="1" applyBorder="1"/>
    <xf numFmtId="14" fontId="0" fillId="0" borderId="1" xfId="0" applyNumberFormat="1" applyBorder="1"/>
    <xf numFmtId="49" fontId="0" fillId="0" borderId="2" xfId="0" applyNumberFormat="1" applyBorder="1" applyAlignment="1">
      <alignment horizontal="left"/>
    </xf>
    <xf numFmtId="1" fontId="0" fillId="0" borderId="13" xfId="0" applyNumberFormat="1" applyBorder="1"/>
    <xf numFmtId="1" fontId="0" fillId="0" borderId="18" xfId="0" applyNumberFormat="1" applyBorder="1"/>
    <xf numFmtId="14" fontId="0" fillId="0" borderId="19" xfId="0" applyNumberFormat="1" applyBorder="1"/>
    <xf numFmtId="49" fontId="0" fillId="0" borderId="19" xfId="0" applyNumberFormat="1" applyBorder="1"/>
    <xf numFmtId="1" fontId="0" fillId="0" borderId="19" xfId="0" applyNumberFormat="1" applyBorder="1"/>
    <xf numFmtId="166" fontId="0" fillId="0" borderId="19" xfId="0" applyNumberFormat="1" applyBorder="1"/>
    <xf numFmtId="0" fontId="5" fillId="8" borderId="15" xfId="0" applyFont="1" applyFill="1" applyBorder="1"/>
    <xf numFmtId="0" fontId="5" fillId="8" borderId="16" xfId="0" applyFont="1" applyFill="1" applyBorder="1"/>
    <xf numFmtId="0" fontId="5" fillId="8" borderId="17" xfId="0" applyFont="1" applyFill="1" applyBorder="1"/>
    <xf numFmtId="166"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 fontId="0" fillId="0" borderId="0" xfId="0" applyNumberFormat="1"/>
    <xf numFmtId="165" fontId="5" fillId="0" borderId="14" xfId="0" applyNumberFormat="1" applyFont="1" applyBorder="1"/>
    <xf numFmtId="1" fontId="5" fillId="0" borderId="19" xfId="0" applyNumberFormat="1" applyFont="1" applyBorder="1"/>
    <xf numFmtId="165" fontId="5" fillId="0" borderId="20" xfId="0" applyNumberFormat="1" applyFont="1" applyBorder="1"/>
    <xf numFmtId="0" fontId="17" fillId="0" borderId="0" xfId="0" applyFont="1"/>
    <xf numFmtId="166" fontId="5" fillId="0" borderId="0" xfId="0" applyNumberFormat="1" applyFont="1"/>
    <xf numFmtId="0" fontId="5" fillId="0" borderId="0" xfId="0" applyFont="1" applyAlignment="1">
      <alignment horizontal="center" vertical="center" wrapText="1"/>
    </xf>
    <xf numFmtId="0" fontId="5" fillId="0" borderId="0" xfId="0" applyFont="1" applyAlignment="1">
      <alignment horizontal="right" vertical="center" wrapText="1"/>
    </xf>
    <xf numFmtId="2" fontId="5" fillId="0" borderId="0" xfId="0" applyNumberFormat="1" applyFont="1" applyAlignment="1">
      <alignment horizontal="right" vertical="center" wrapText="1"/>
    </xf>
    <xf numFmtId="0" fontId="0" fillId="0" borderId="0" xfId="0" applyAlignment="1">
      <alignment horizontal="right" vertical="center" wrapText="1"/>
    </xf>
    <xf numFmtId="2" fontId="0" fillId="0" borderId="0" xfId="0" applyNumberFormat="1" applyAlignment="1">
      <alignment horizontal="right" vertical="center" wrapText="1"/>
    </xf>
    <xf numFmtId="10" fontId="0" fillId="0" borderId="0" xfId="2" applyNumberFormat="1" applyFont="1"/>
    <xf numFmtId="0" fontId="16" fillId="0" borderId="0" xfId="0" applyFont="1"/>
    <xf numFmtId="0" fontId="20" fillId="0" borderId="0" xfId="0" applyFont="1"/>
    <xf numFmtId="0" fontId="5" fillId="0" borderId="2" xfId="0" applyFont="1" applyBorder="1" applyAlignment="1">
      <alignment horizontal="center" vertical="top" wrapText="1"/>
    </xf>
    <xf numFmtId="49" fontId="5" fillId="0" borderId="2" xfId="0" applyNumberFormat="1" applyFont="1" applyBorder="1" applyAlignment="1">
      <alignment horizontal="center" vertical="top" wrapText="1"/>
    </xf>
    <xf numFmtId="0" fontId="0" fillId="0" borderId="2" xfId="0" applyBorder="1" applyAlignment="1">
      <alignment horizontal="center" wrapText="1"/>
    </xf>
    <xf numFmtId="14" fontId="0" fillId="0" borderId="2" xfId="0" applyNumberFormat="1" applyBorder="1" applyAlignment="1">
      <alignment horizontal="center" wrapText="1"/>
    </xf>
    <xf numFmtId="0" fontId="7" fillId="6" borderId="3" xfId="0" applyFont="1" applyFill="1" applyBorder="1" applyAlignment="1">
      <alignment horizontal="center"/>
    </xf>
    <xf numFmtId="0" fontId="15" fillId="8" borderId="3" xfId="0" applyFont="1" applyFill="1" applyBorder="1" applyAlignment="1">
      <alignment horizontal="center"/>
    </xf>
    <xf numFmtId="49" fontId="14" fillId="7" borderId="4" xfId="0" applyNumberFormat="1" applyFont="1" applyFill="1" applyBorder="1" applyAlignment="1">
      <alignment horizontal="center" vertical="center" textRotation="45"/>
    </xf>
    <xf numFmtId="49" fontId="14" fillId="7" borderId="5" xfId="0" applyNumberFormat="1" applyFont="1" applyFill="1" applyBorder="1" applyAlignment="1">
      <alignment horizontal="center" vertical="center" textRotation="45"/>
    </xf>
    <xf numFmtId="49" fontId="14" fillId="7" borderId="6" xfId="0" applyNumberFormat="1" applyFont="1" applyFill="1" applyBorder="1" applyAlignment="1">
      <alignment horizontal="center" vertical="center" textRotation="45"/>
    </xf>
    <xf numFmtId="49" fontId="14" fillId="7" borderId="7" xfId="0" applyNumberFormat="1" applyFont="1" applyFill="1" applyBorder="1" applyAlignment="1">
      <alignment horizontal="center" vertical="center" textRotation="45"/>
    </xf>
    <xf numFmtId="49" fontId="14" fillId="7" borderId="8" xfId="0" applyNumberFormat="1" applyFont="1" applyFill="1" applyBorder="1" applyAlignment="1">
      <alignment horizontal="center" vertical="center" textRotation="45"/>
    </xf>
    <xf numFmtId="49" fontId="14" fillId="7" borderId="9" xfId="0" applyNumberFormat="1" applyFont="1" applyFill="1" applyBorder="1" applyAlignment="1">
      <alignment horizontal="center" vertical="center" textRotation="45"/>
    </xf>
    <xf numFmtId="49" fontId="14" fillId="7" borderId="10" xfId="0" applyNumberFormat="1" applyFont="1" applyFill="1" applyBorder="1" applyAlignment="1">
      <alignment horizontal="center" vertical="center" textRotation="45"/>
    </xf>
    <xf numFmtId="49" fontId="14" fillId="7" borderId="11" xfId="0" applyNumberFormat="1" applyFont="1" applyFill="1" applyBorder="1" applyAlignment="1">
      <alignment horizontal="center" vertical="center" textRotation="45"/>
    </xf>
    <xf numFmtId="49" fontId="14" fillId="7" borderId="12" xfId="0" applyNumberFormat="1" applyFont="1" applyFill="1" applyBorder="1" applyAlignment="1">
      <alignment horizontal="center" vertical="center" textRotation="45"/>
    </xf>
    <xf numFmtId="0" fontId="7" fillId="8" borderId="3" xfId="0" applyFont="1" applyFill="1" applyBorder="1" applyAlignment="1">
      <alignment horizontal="center"/>
    </xf>
    <xf numFmtId="0" fontId="0" fillId="6" borderId="0" xfId="0" applyFill="1" applyAlignment="1">
      <alignment horizontal="center"/>
    </xf>
    <xf numFmtId="14" fontId="0" fillId="0" borderId="0" xfId="0" applyNumberFormat="1"/>
    <xf numFmtId="0" fontId="0" fillId="0" borderId="0" xfId="0" applyNumberFormat="1"/>
    <xf numFmtId="0" fontId="0" fillId="0" borderId="0" xfId="0" applyAlignment="1">
      <alignment horizontal="centerContinuous"/>
    </xf>
    <xf numFmtId="0" fontId="0" fillId="0" borderId="0" xfId="0" applyAlignment="1">
      <alignment horizontal="center"/>
    </xf>
  </cellXfs>
  <cellStyles count="9">
    <cellStyle name="60% - Accent2" xfId="6" builtinId="36"/>
    <cellStyle name="Currency" xfId="1" builtinId="4"/>
    <cellStyle name="Good" xfId="4" builtinId="26"/>
    <cellStyle name="Heading 1" xfId="3" builtinId="16"/>
    <cellStyle name="Normal" xfId="0" builtinId="0"/>
    <cellStyle name="Percent" xfId="2" builtinId="5"/>
    <cellStyle name="Style 1" xfId="7" xr:uid="{42783C5A-7A17-4A35-AE45-FDFF5CA0954B}"/>
    <cellStyle name="Style 2" xfId="8" xr:uid="{A6AF213A-9C26-4CE9-980F-455CA01C5471}"/>
    <cellStyle name="Warning Text" xfId="5" builtinId="11"/>
  </cellStyles>
  <dxfs count="29">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theme="1"/>
      </font>
      <fill>
        <patternFill>
          <bgColor rgb="FF00B050"/>
        </patternFill>
      </fill>
    </dxf>
    <dxf>
      <font>
        <color rgb="FF9C0006"/>
      </font>
      <fill>
        <patternFill>
          <bgColor rgb="FFFFC7CE"/>
        </patternFill>
      </fill>
    </dxf>
    <dxf>
      <font>
        <color rgb="FF9C0006"/>
      </font>
      <fill>
        <patternFill>
          <bgColor rgb="FFFFC7CE"/>
        </patternFill>
      </fill>
    </dxf>
    <dxf>
      <font>
        <b/>
      </font>
    </dxf>
    <dxf>
      <font>
        <b/>
      </font>
      <numFmt numFmtId="165" formatCode="0.0"/>
      <border diagonalUp="0" diagonalDown="0" outline="0">
        <left/>
        <right/>
        <top style="thin">
          <color indexed="64"/>
        </top>
        <bottom style="thin">
          <color indexed="64"/>
        </bottom>
      </border>
    </dxf>
    <dxf>
      <font>
        <b/>
      </font>
      <numFmt numFmtId="1" formatCode="0"/>
      <border diagonalUp="0" diagonalDown="0" outline="0">
        <left style="thin">
          <color indexed="64"/>
        </left>
        <right/>
        <top style="thin">
          <color indexed="64"/>
        </top>
        <bottom style="thin">
          <color indexed="64"/>
        </bottom>
      </border>
    </dxf>
    <dxf>
      <numFmt numFmtId="30" formatCode="@"/>
      <border diagonalUp="0" diagonalDown="0" outline="0">
        <left style="thin">
          <color indexed="64"/>
        </left>
        <right/>
        <top style="thin">
          <color indexed="64"/>
        </top>
        <bottom style="thin">
          <color indexed="64"/>
        </bottom>
      </border>
    </dxf>
    <dxf>
      <numFmt numFmtId="1" formatCode="0"/>
      <border diagonalUp="0" diagonalDown="0">
        <left style="thin">
          <color indexed="64"/>
        </left>
        <right style="thin">
          <color indexed="64"/>
        </right>
        <top style="thin">
          <color indexed="64"/>
        </top>
        <bottom style="thin">
          <color indexed="64"/>
        </bottom>
        <vertical/>
        <horizontal/>
      </border>
    </dxf>
    <dxf>
      <numFmt numFmtId="19" formatCode="dd/mm/yyyy"/>
      <border diagonalUp="0" diagonalDown="0">
        <left style="thin">
          <color indexed="64"/>
        </left>
        <right style="thin">
          <color indexed="64"/>
        </right>
        <top style="thin">
          <color indexed="64"/>
        </top>
        <bottom style="thin">
          <color indexed="64"/>
        </bottom>
        <vertical/>
        <horizontal/>
      </border>
    </dxf>
    <dxf>
      <numFmt numFmtId="1" formatCode="0"/>
      <border diagonalUp="0" diagonalDown="0">
        <left style="thin">
          <color indexed="64"/>
        </left>
        <right style="thin">
          <color indexed="64"/>
        </right>
        <top style="thin">
          <color indexed="64"/>
        </top>
        <bottom style="thin">
          <color indexed="64"/>
        </bottom>
        <vertical/>
        <horizontal/>
      </border>
    </dxf>
    <dxf>
      <numFmt numFmtId="166" formatCode="&quot;₹&quot;\ #,##0.00"/>
      <border diagonalUp="0" diagonalDown="0">
        <left style="thin">
          <color indexed="64"/>
        </left>
        <right style="thin">
          <color indexed="64"/>
        </right>
        <top style="thin">
          <color indexed="64"/>
        </top>
        <bottom style="thin">
          <color indexed="64"/>
        </bottom>
        <vertical/>
        <horizontal/>
      </border>
    </dxf>
    <dxf>
      <numFmt numFmtId="30" formatCode="@"/>
      <border diagonalUp="0" diagonalDown="0">
        <left style="thin">
          <color indexed="64"/>
        </left>
        <right style="thin">
          <color indexed="64"/>
        </right>
        <top style="thin">
          <color indexed="64"/>
        </top>
        <bottom style="thin">
          <color indexed="64"/>
        </bottom>
        <vertical/>
        <horizontal/>
      </border>
    </dxf>
    <dxf>
      <numFmt numFmtId="30" formatCode="@"/>
      <border diagonalUp="0" diagonalDown="0">
        <left style="thin">
          <color indexed="64"/>
        </left>
        <right style="thin">
          <color indexed="64"/>
        </right>
        <top style="thin">
          <color indexed="64"/>
        </top>
        <bottom style="thin">
          <color indexed="64"/>
        </bottom>
        <vertical/>
        <horizontal/>
      </border>
    </dxf>
    <dxf>
      <numFmt numFmtId="1" formatCode="0"/>
      <border diagonalUp="0" diagonalDown="0">
        <left style="thin">
          <color indexed="64"/>
        </left>
        <right style="thin">
          <color indexed="64"/>
        </right>
        <top style="thin">
          <color indexed="64"/>
        </top>
        <bottom style="thin">
          <color indexed="64"/>
        </bottom>
        <vertical/>
        <horizontal/>
      </border>
    </dxf>
    <dxf>
      <numFmt numFmtId="166" formatCode="&quot;₹&quot;\ #,##0.00"/>
      <border diagonalUp="0" diagonalDown="0">
        <left style="thin">
          <color indexed="64"/>
        </left>
        <right style="thin">
          <color indexed="64"/>
        </right>
        <top style="thin">
          <color indexed="64"/>
        </top>
        <bottom style="thin">
          <color indexed="64"/>
        </bottom>
        <vertical/>
        <horizontal/>
      </border>
    </dxf>
    <dxf>
      <numFmt numFmtId="1" formatCode="0"/>
      <border diagonalUp="0" diagonalDown="0">
        <left style="thin">
          <color indexed="64"/>
        </left>
        <right style="thin">
          <color indexed="64"/>
        </right>
        <top style="thin">
          <color indexed="64"/>
        </top>
        <bottom style="thin">
          <color indexed="64"/>
        </bottom>
        <vertical/>
        <horizontal/>
      </border>
    </dxf>
    <dxf>
      <numFmt numFmtId="30" formatCode="@"/>
      <border diagonalUp="0" diagonalDown="0">
        <left style="thin">
          <color indexed="64"/>
        </left>
        <right style="thin">
          <color indexed="64"/>
        </right>
        <top style="thin">
          <color indexed="64"/>
        </top>
        <bottom style="thin">
          <color indexed="64"/>
        </bottom>
        <vertical/>
        <horizontal/>
      </border>
    </dxf>
    <dxf>
      <numFmt numFmtId="30" formatCode="@"/>
      <border diagonalUp="0" diagonalDown="0">
        <left style="thin">
          <color indexed="64"/>
        </left>
        <right style="thin">
          <color indexed="64"/>
        </right>
        <top style="thin">
          <color indexed="64"/>
        </top>
        <bottom style="thin">
          <color indexed="64"/>
        </bottom>
        <vertical/>
        <horizontal/>
      </border>
    </dxf>
    <dxf>
      <numFmt numFmtId="30" formatCode="@"/>
      <border diagonalUp="0" diagonalDown="0">
        <left style="thin">
          <color indexed="64"/>
        </left>
        <right style="thin">
          <color indexed="64"/>
        </right>
        <top style="thin">
          <color indexed="64"/>
        </top>
        <bottom style="thin">
          <color indexed="64"/>
        </bottom>
        <vertical/>
        <horizontal/>
      </border>
    </dxf>
    <dxf>
      <numFmt numFmtId="19" formatCode="dd/mm/yyyy"/>
      <border diagonalUp="0" diagonalDown="0">
        <left style="thin">
          <color indexed="64"/>
        </left>
        <right style="thin">
          <color indexed="64"/>
        </right>
        <top style="thin">
          <color indexed="64"/>
        </top>
        <bottom style="thin">
          <color indexed="64"/>
        </bottom>
        <vertical/>
        <horizontal/>
      </border>
    </dxf>
    <dxf>
      <numFmt numFmtId="19" formatCode="dd/mm/yyyy"/>
      <border diagonalUp="0" diagonalDown="0">
        <left style="thin">
          <color indexed="64"/>
        </left>
        <right style="thin">
          <color indexed="64"/>
        </right>
        <top style="thin">
          <color indexed="64"/>
        </top>
        <bottom style="thin">
          <color indexed="64"/>
        </bottom>
        <vertical/>
        <horizontal/>
      </border>
    </dxf>
    <dxf>
      <numFmt numFmtId="1" formatCode="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val="0"/>
        <strike val="0"/>
        <condense val="0"/>
        <extend val="0"/>
        <outline val="0"/>
        <shadow val="0"/>
        <u val="none"/>
        <vertAlign val="baseline"/>
        <sz val="11"/>
        <color theme="1"/>
        <name val="Calibri"/>
        <family val="2"/>
        <scheme val="minor"/>
      </font>
      <fill>
        <patternFill patternType="solid">
          <fgColor indexed="64"/>
          <bgColor theme="4" tint="-0.249977111117893"/>
        </patternFill>
      </fill>
      <border diagonalUp="0" diagonalDown="0" outline="0">
        <left style="thin">
          <color indexed="64"/>
        </left>
        <right style="thin">
          <color indexed="64"/>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11/relationships/timelineCache" Target="timelineCaches/timeline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dLbls>
          <c:showLegendKey val="0"/>
          <c:showVal val="0"/>
          <c:showCatName val="0"/>
          <c:showSerName val="0"/>
          <c:showPercent val="0"/>
          <c:showBubbleSize val="0"/>
        </c:dLbls>
        <c:gapWidth val="219"/>
        <c:overlap val="-27"/>
        <c:axId val="1011913135"/>
        <c:axId val="1011912175"/>
      </c:barChart>
      <c:catAx>
        <c:axId val="1011913135"/>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1912175"/>
        <c:crosses val="autoZero"/>
        <c:auto val="1"/>
        <c:lblAlgn val="ctr"/>
        <c:lblOffset val="100"/>
        <c:noMultiLvlLbl val="0"/>
      </c:catAx>
      <c:valAx>
        <c:axId val="1011912175"/>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191313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0.31918744531933507"/>
          <c:y val="0"/>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'TABLE INSERT'!$Q$3:$Q$12</c:f>
              <c:numCache>
                <c:formatCode>0</c:formatCode>
                <c:ptCount val="10"/>
                <c:pt idx="0">
                  <c:v>0</c:v>
                </c:pt>
                <c:pt idx="1">
                  <c:v>2</c:v>
                </c:pt>
                <c:pt idx="2">
                  <c:v>1</c:v>
                </c:pt>
                <c:pt idx="3">
                  <c:v>0</c:v>
                </c:pt>
                <c:pt idx="4">
                  <c:v>0</c:v>
                </c:pt>
                <c:pt idx="5">
                  <c:v>0</c:v>
                </c:pt>
                <c:pt idx="6">
                  <c:v>5</c:v>
                </c:pt>
                <c:pt idx="7">
                  <c:v>0</c:v>
                </c:pt>
                <c:pt idx="8">
                  <c:v>0</c:v>
                </c:pt>
                <c:pt idx="9">
                  <c:v>0</c:v>
                </c:pt>
              </c:numCache>
            </c:numRef>
          </c:val>
          <c:extLst>
            <c:ext xmlns:c16="http://schemas.microsoft.com/office/drawing/2014/chart" uri="{C3380CC4-5D6E-409C-BE32-E72D297353CC}">
              <c16:uniqueId val="{00000000-CEC0-48D3-8F1F-1BA5F4532A20}"/>
            </c:ext>
          </c:extLst>
        </c:ser>
        <c:ser>
          <c:idx val="1"/>
          <c:order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'TABLE INSERT'!$R$3:$R$12</c:f>
              <c:numCache>
                <c:formatCode>0.0</c:formatCode>
                <c:ptCount val="10"/>
                <c:pt idx="0">
                  <c:v>4.5</c:v>
                </c:pt>
                <c:pt idx="1">
                  <c:v>4</c:v>
                </c:pt>
                <c:pt idx="2">
                  <c:v>3.8</c:v>
                </c:pt>
                <c:pt idx="3">
                  <c:v>4.2</c:v>
                </c:pt>
                <c:pt idx="4">
                  <c:v>4.7</c:v>
                </c:pt>
                <c:pt idx="5">
                  <c:v>4.3</c:v>
                </c:pt>
                <c:pt idx="6">
                  <c:v>3.5</c:v>
                </c:pt>
                <c:pt idx="7">
                  <c:v>4.8</c:v>
                </c:pt>
                <c:pt idx="8">
                  <c:v>4.0999999999999996</c:v>
                </c:pt>
                <c:pt idx="9">
                  <c:v>4</c:v>
                </c:pt>
              </c:numCache>
            </c:numRef>
          </c:val>
          <c:extLst>
            <c:ext xmlns:c16="http://schemas.microsoft.com/office/drawing/2014/chart" uri="{C3380CC4-5D6E-409C-BE32-E72D297353CC}">
              <c16:uniqueId val="{00000001-CEC0-48D3-8F1F-1BA5F4532A20}"/>
            </c:ext>
          </c:extLst>
        </c:ser>
        <c:dLbls>
          <c:showLegendKey val="0"/>
          <c:showVal val="0"/>
          <c:showCatName val="0"/>
          <c:showSerName val="0"/>
          <c:showPercent val="0"/>
          <c:showBubbleSize val="0"/>
        </c:dLbls>
        <c:gapWidth val="100"/>
        <c:overlap val="-24"/>
        <c:axId val="1011915535"/>
        <c:axId val="1011913615"/>
      </c:barChart>
      <c:catAx>
        <c:axId val="1011915535"/>
        <c:scaling>
          <c:orientation val="minMax"/>
        </c:scaling>
        <c:delete val="0"/>
        <c:axPos val="b"/>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11913615"/>
        <c:crosses val="autoZero"/>
        <c:auto val="1"/>
        <c:lblAlgn val="ctr"/>
        <c:lblOffset val="100"/>
        <c:noMultiLvlLbl val="0"/>
      </c:catAx>
      <c:valAx>
        <c:axId val="101191361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1191553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lineChart>
        <c:grouping val="standard"/>
        <c:varyColors val="0"/>
        <c:ser>
          <c:idx val="0"/>
          <c:order val="0"/>
          <c:spPr>
            <a:ln w="22225" cap="rnd">
              <a:solidFill>
                <a:schemeClr val="accent1"/>
              </a:solidFill>
            </a:ln>
            <a:effectLst>
              <a:glow rad="139700">
                <a:schemeClr val="accent1">
                  <a:satMod val="175000"/>
                  <a:alpha val="14000"/>
                </a:schemeClr>
              </a:glow>
            </a:effectLst>
          </c:spPr>
          <c:marker>
            <c:symbol val="none"/>
          </c:marker>
          <c:val>
            <c:numRef>
              <c:f>'TABLE INSERT'!$Q$3:$Q$12</c:f>
              <c:numCache>
                <c:formatCode>0</c:formatCode>
                <c:ptCount val="10"/>
                <c:pt idx="0">
                  <c:v>0</c:v>
                </c:pt>
                <c:pt idx="1">
                  <c:v>2</c:v>
                </c:pt>
                <c:pt idx="2">
                  <c:v>1</c:v>
                </c:pt>
                <c:pt idx="3">
                  <c:v>0</c:v>
                </c:pt>
                <c:pt idx="4">
                  <c:v>0</c:v>
                </c:pt>
                <c:pt idx="5">
                  <c:v>0</c:v>
                </c:pt>
                <c:pt idx="6">
                  <c:v>5</c:v>
                </c:pt>
                <c:pt idx="7">
                  <c:v>0</c:v>
                </c:pt>
                <c:pt idx="8">
                  <c:v>0</c:v>
                </c:pt>
                <c:pt idx="9">
                  <c:v>0</c:v>
                </c:pt>
              </c:numCache>
            </c:numRef>
          </c:val>
          <c:smooth val="0"/>
          <c:extLst>
            <c:ext xmlns:c16="http://schemas.microsoft.com/office/drawing/2014/chart" uri="{C3380CC4-5D6E-409C-BE32-E72D297353CC}">
              <c16:uniqueId val="{00000000-2380-4036-BB14-9FFD14460137}"/>
            </c:ext>
          </c:extLst>
        </c:ser>
        <c:ser>
          <c:idx val="1"/>
          <c:order val="1"/>
          <c:spPr>
            <a:ln w="22225" cap="rnd">
              <a:solidFill>
                <a:schemeClr val="accent2"/>
              </a:solidFill>
            </a:ln>
            <a:effectLst>
              <a:glow rad="139700">
                <a:schemeClr val="accent2">
                  <a:satMod val="175000"/>
                  <a:alpha val="14000"/>
                </a:schemeClr>
              </a:glow>
            </a:effectLst>
          </c:spPr>
          <c:marker>
            <c:symbol val="none"/>
          </c:marker>
          <c:val>
            <c:numRef>
              <c:f>'TABLE INSERT'!$R$3:$R$12</c:f>
              <c:numCache>
                <c:formatCode>0.0</c:formatCode>
                <c:ptCount val="10"/>
                <c:pt idx="0">
                  <c:v>4.5</c:v>
                </c:pt>
                <c:pt idx="1">
                  <c:v>4</c:v>
                </c:pt>
                <c:pt idx="2">
                  <c:v>3.8</c:v>
                </c:pt>
                <c:pt idx="3">
                  <c:v>4.2</c:v>
                </c:pt>
                <c:pt idx="4">
                  <c:v>4.7</c:v>
                </c:pt>
                <c:pt idx="5">
                  <c:v>4.3</c:v>
                </c:pt>
                <c:pt idx="6">
                  <c:v>3.5</c:v>
                </c:pt>
                <c:pt idx="7">
                  <c:v>4.8</c:v>
                </c:pt>
                <c:pt idx="8">
                  <c:v>4.0999999999999996</c:v>
                </c:pt>
                <c:pt idx="9">
                  <c:v>4</c:v>
                </c:pt>
              </c:numCache>
            </c:numRef>
          </c:val>
          <c:smooth val="0"/>
          <c:extLst>
            <c:ext xmlns:c16="http://schemas.microsoft.com/office/drawing/2014/chart" uri="{C3380CC4-5D6E-409C-BE32-E72D297353CC}">
              <c16:uniqueId val="{00000001-2380-4036-BB14-9FFD14460137}"/>
            </c:ext>
          </c:extLst>
        </c:ser>
        <c:dLbls>
          <c:showLegendKey val="0"/>
          <c:showVal val="0"/>
          <c:showCatName val="0"/>
          <c:showSerName val="0"/>
          <c:showPercent val="0"/>
          <c:showBubbleSize val="0"/>
        </c:dLbls>
        <c:smooth val="0"/>
        <c:axId val="13360032"/>
        <c:axId val="13355712"/>
      </c:lineChart>
      <c:catAx>
        <c:axId val="1336003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355712"/>
        <c:crosses val="autoZero"/>
        <c:auto val="1"/>
        <c:lblAlgn val="ctr"/>
        <c:lblOffset val="100"/>
        <c:noMultiLvlLbl val="0"/>
      </c:catAx>
      <c:valAx>
        <c:axId val="13355712"/>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3360032"/>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pieChart>
        <c:varyColors val="1"/>
        <c:ser>
          <c:idx val="0"/>
          <c:order val="0"/>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7BD3-45C0-95C3-CDA906074AB1}"/>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7BD3-45C0-95C3-CDA906074AB1}"/>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7BD3-45C0-95C3-CDA906074AB1}"/>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7BD3-45C0-95C3-CDA906074AB1}"/>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7BD3-45C0-95C3-CDA906074AB1}"/>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7BD3-45C0-95C3-CDA906074AB1}"/>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7BD3-45C0-95C3-CDA906074AB1}"/>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7BD3-45C0-95C3-CDA906074AB1}"/>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7BD3-45C0-95C3-CDA906074AB1}"/>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7BD3-45C0-95C3-CDA906074AB1}"/>
              </c:ext>
            </c:extLst>
          </c:dPt>
          <c:val>
            <c:numRef>
              <c:f>'TABLE INSERT'!$Q$3:$Q$12</c:f>
              <c:numCache>
                <c:formatCode>0</c:formatCode>
                <c:ptCount val="10"/>
                <c:pt idx="0">
                  <c:v>0</c:v>
                </c:pt>
                <c:pt idx="1">
                  <c:v>2</c:v>
                </c:pt>
                <c:pt idx="2">
                  <c:v>1</c:v>
                </c:pt>
                <c:pt idx="3">
                  <c:v>0</c:v>
                </c:pt>
                <c:pt idx="4">
                  <c:v>0</c:v>
                </c:pt>
                <c:pt idx="5">
                  <c:v>0</c:v>
                </c:pt>
                <c:pt idx="6">
                  <c:v>5</c:v>
                </c:pt>
                <c:pt idx="7">
                  <c:v>0</c:v>
                </c:pt>
                <c:pt idx="8">
                  <c:v>0</c:v>
                </c:pt>
                <c:pt idx="9">
                  <c:v>0</c:v>
                </c:pt>
              </c:numCache>
            </c:numRef>
          </c:val>
          <c:extLst>
            <c:ext xmlns:c16="http://schemas.microsoft.com/office/drawing/2014/chart" uri="{C3380CC4-5D6E-409C-BE32-E72D297353CC}">
              <c16:uniqueId val="{00000000-2110-41D5-A94E-F07D60FA0374}"/>
            </c:ext>
          </c:extLst>
        </c:ser>
        <c:ser>
          <c:idx val="1"/>
          <c:order val="1"/>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7BD3-45C0-95C3-CDA906074AB1}"/>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7BD3-45C0-95C3-CDA906074AB1}"/>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7BD3-45C0-95C3-CDA906074AB1}"/>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7BD3-45C0-95C3-CDA906074AB1}"/>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D-7BD3-45C0-95C3-CDA906074AB1}"/>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F-7BD3-45C0-95C3-CDA906074AB1}"/>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1-7BD3-45C0-95C3-CDA906074AB1}"/>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3-7BD3-45C0-95C3-CDA906074AB1}"/>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5-7BD3-45C0-95C3-CDA906074AB1}"/>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7-7BD3-45C0-95C3-CDA906074AB1}"/>
              </c:ext>
            </c:extLst>
          </c:dPt>
          <c:val>
            <c:numRef>
              <c:f>'TABLE INSERT'!$R$3:$R$12</c:f>
              <c:numCache>
                <c:formatCode>0.0</c:formatCode>
                <c:ptCount val="10"/>
                <c:pt idx="0">
                  <c:v>4.5</c:v>
                </c:pt>
                <c:pt idx="1">
                  <c:v>4</c:v>
                </c:pt>
                <c:pt idx="2">
                  <c:v>3.8</c:v>
                </c:pt>
                <c:pt idx="3">
                  <c:v>4.2</c:v>
                </c:pt>
                <c:pt idx="4">
                  <c:v>4.7</c:v>
                </c:pt>
                <c:pt idx="5">
                  <c:v>4.3</c:v>
                </c:pt>
                <c:pt idx="6">
                  <c:v>3.5</c:v>
                </c:pt>
                <c:pt idx="7">
                  <c:v>4.8</c:v>
                </c:pt>
                <c:pt idx="8">
                  <c:v>4.0999999999999996</c:v>
                </c:pt>
                <c:pt idx="9">
                  <c:v>4</c:v>
                </c:pt>
              </c:numCache>
            </c:numRef>
          </c:val>
          <c:extLst>
            <c:ext xmlns:c16="http://schemas.microsoft.com/office/drawing/2014/chart" uri="{C3380CC4-5D6E-409C-BE32-E72D297353CC}">
              <c16:uniqueId val="{00000001-2110-41D5-A94E-F07D60FA0374}"/>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Praticse.xlsx]PIVOT TABLE 1!PivotTable2</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 1'!$B$3:$B$5</c:f>
              <c:strCache>
                <c:ptCount val="1"/>
                <c:pt idx="0">
                  <c:v>East - Sum of UnitPrice</c:v>
                </c:pt>
              </c:strCache>
            </c:strRef>
          </c:tx>
          <c:spPr>
            <a:solidFill>
              <a:schemeClr val="accent1"/>
            </a:solidFill>
            <a:ln>
              <a:noFill/>
            </a:ln>
            <a:effectLst/>
          </c:spPr>
          <c:invertIfNegative val="0"/>
          <c:cat>
            <c:multiLvlStrRef>
              <c:f>'PIVOT TABLE 1'!$A$6:$A$11</c:f>
              <c:multiLvlStrCache>
                <c:ptCount val="3"/>
                <c:lvl>
                  <c:pt idx="0">
                    <c:v>Gadget B</c:v>
                  </c:pt>
                  <c:pt idx="1">
                    <c:v>Gadget C</c:v>
                  </c:pt>
                  <c:pt idx="2">
                    <c:v>Widget A</c:v>
                  </c:pt>
                </c:lvl>
                <c:lvl>
                  <c:pt idx="0">
                    <c:v>Gadgets</c:v>
                  </c:pt>
                  <c:pt idx="2">
                    <c:v>Widgets</c:v>
                  </c:pt>
                </c:lvl>
              </c:multiLvlStrCache>
            </c:multiLvlStrRef>
          </c:cat>
          <c:val>
            <c:numRef>
              <c:f>'PIVOT TABLE 1'!$B$6:$B$11</c:f>
              <c:numCache>
                <c:formatCode>"₹"\ #,##0.00</c:formatCode>
                <c:ptCount val="3"/>
                <c:pt idx="0">
                  <c:v>35</c:v>
                </c:pt>
                <c:pt idx="1">
                  <c:v>40</c:v>
                </c:pt>
                <c:pt idx="2">
                  <c:v>20</c:v>
                </c:pt>
              </c:numCache>
            </c:numRef>
          </c:val>
          <c:extLst>
            <c:ext xmlns:c16="http://schemas.microsoft.com/office/drawing/2014/chart" uri="{C3380CC4-5D6E-409C-BE32-E72D297353CC}">
              <c16:uniqueId val="{00000000-6356-40DC-8FDC-6D2E41885F0C}"/>
            </c:ext>
          </c:extLst>
        </c:ser>
        <c:ser>
          <c:idx val="1"/>
          <c:order val="1"/>
          <c:tx>
            <c:strRef>
              <c:f>'PIVOT TABLE 1'!$C$3:$C$5</c:f>
              <c:strCache>
                <c:ptCount val="1"/>
                <c:pt idx="0">
                  <c:v>East - Sum of Discount %</c:v>
                </c:pt>
              </c:strCache>
            </c:strRef>
          </c:tx>
          <c:spPr>
            <a:solidFill>
              <a:schemeClr val="accent2"/>
            </a:solidFill>
            <a:ln>
              <a:noFill/>
            </a:ln>
            <a:effectLst/>
          </c:spPr>
          <c:invertIfNegative val="0"/>
          <c:cat>
            <c:multiLvlStrRef>
              <c:f>'PIVOT TABLE 1'!$A$6:$A$11</c:f>
              <c:multiLvlStrCache>
                <c:ptCount val="3"/>
                <c:lvl>
                  <c:pt idx="0">
                    <c:v>Gadget B</c:v>
                  </c:pt>
                  <c:pt idx="1">
                    <c:v>Gadget C</c:v>
                  </c:pt>
                  <c:pt idx="2">
                    <c:v>Widget A</c:v>
                  </c:pt>
                </c:lvl>
                <c:lvl>
                  <c:pt idx="0">
                    <c:v>Gadgets</c:v>
                  </c:pt>
                  <c:pt idx="2">
                    <c:v>Widgets</c:v>
                  </c:pt>
                </c:lvl>
              </c:multiLvlStrCache>
            </c:multiLvlStrRef>
          </c:cat>
          <c:val>
            <c:numRef>
              <c:f>'PIVOT TABLE 1'!$C$6:$C$11</c:f>
              <c:numCache>
                <c:formatCode>0</c:formatCode>
                <c:ptCount val="3"/>
                <c:pt idx="0">
                  <c:v>5</c:v>
                </c:pt>
                <c:pt idx="1">
                  <c:v>0</c:v>
                </c:pt>
                <c:pt idx="2">
                  <c:v>0</c:v>
                </c:pt>
              </c:numCache>
            </c:numRef>
          </c:val>
          <c:extLst>
            <c:ext xmlns:c16="http://schemas.microsoft.com/office/drawing/2014/chart" uri="{C3380CC4-5D6E-409C-BE32-E72D297353CC}">
              <c16:uniqueId val="{00000001-6356-40DC-8FDC-6D2E41885F0C}"/>
            </c:ext>
          </c:extLst>
        </c:ser>
        <c:ser>
          <c:idx val="2"/>
          <c:order val="2"/>
          <c:tx>
            <c:strRef>
              <c:f>'PIVOT TABLE 1'!$D$3:$D$5</c:f>
              <c:strCache>
                <c:ptCount val="1"/>
                <c:pt idx="0">
                  <c:v>North - Sum of UnitPrice</c:v>
                </c:pt>
              </c:strCache>
            </c:strRef>
          </c:tx>
          <c:spPr>
            <a:solidFill>
              <a:schemeClr val="accent3"/>
            </a:solidFill>
            <a:ln>
              <a:noFill/>
            </a:ln>
            <a:effectLst/>
          </c:spPr>
          <c:invertIfNegative val="0"/>
          <c:cat>
            <c:multiLvlStrRef>
              <c:f>'PIVOT TABLE 1'!$A$6:$A$11</c:f>
              <c:multiLvlStrCache>
                <c:ptCount val="3"/>
                <c:lvl>
                  <c:pt idx="0">
                    <c:v>Gadget B</c:v>
                  </c:pt>
                  <c:pt idx="1">
                    <c:v>Gadget C</c:v>
                  </c:pt>
                  <c:pt idx="2">
                    <c:v>Widget A</c:v>
                  </c:pt>
                </c:lvl>
                <c:lvl>
                  <c:pt idx="0">
                    <c:v>Gadgets</c:v>
                  </c:pt>
                  <c:pt idx="2">
                    <c:v>Widgets</c:v>
                  </c:pt>
                </c:lvl>
              </c:multiLvlStrCache>
            </c:multiLvlStrRef>
          </c:cat>
          <c:val>
            <c:numRef>
              <c:f>'PIVOT TABLE 1'!$D$6:$D$11</c:f>
              <c:numCache>
                <c:formatCode>"₹"\ #,##0.00</c:formatCode>
                <c:ptCount val="3"/>
                <c:pt idx="0">
                  <c:v>35</c:v>
                </c:pt>
                <c:pt idx="1">
                  <c:v>40</c:v>
                </c:pt>
                <c:pt idx="2">
                  <c:v>40</c:v>
                </c:pt>
              </c:numCache>
            </c:numRef>
          </c:val>
          <c:extLst>
            <c:ext xmlns:c16="http://schemas.microsoft.com/office/drawing/2014/chart" uri="{C3380CC4-5D6E-409C-BE32-E72D297353CC}">
              <c16:uniqueId val="{0000000E-6356-40DC-8FDC-6D2E41885F0C}"/>
            </c:ext>
          </c:extLst>
        </c:ser>
        <c:ser>
          <c:idx val="3"/>
          <c:order val="3"/>
          <c:tx>
            <c:strRef>
              <c:f>'PIVOT TABLE 1'!$E$3:$E$5</c:f>
              <c:strCache>
                <c:ptCount val="1"/>
                <c:pt idx="0">
                  <c:v>North - Sum of Discount %</c:v>
                </c:pt>
              </c:strCache>
            </c:strRef>
          </c:tx>
          <c:spPr>
            <a:solidFill>
              <a:schemeClr val="accent4"/>
            </a:solidFill>
            <a:ln>
              <a:noFill/>
            </a:ln>
            <a:effectLst/>
          </c:spPr>
          <c:invertIfNegative val="0"/>
          <c:cat>
            <c:multiLvlStrRef>
              <c:f>'PIVOT TABLE 1'!$A$6:$A$11</c:f>
              <c:multiLvlStrCache>
                <c:ptCount val="3"/>
                <c:lvl>
                  <c:pt idx="0">
                    <c:v>Gadget B</c:v>
                  </c:pt>
                  <c:pt idx="1">
                    <c:v>Gadget C</c:v>
                  </c:pt>
                  <c:pt idx="2">
                    <c:v>Widget A</c:v>
                  </c:pt>
                </c:lvl>
                <c:lvl>
                  <c:pt idx="0">
                    <c:v>Gadgets</c:v>
                  </c:pt>
                  <c:pt idx="2">
                    <c:v>Widgets</c:v>
                  </c:pt>
                </c:lvl>
              </c:multiLvlStrCache>
            </c:multiLvlStrRef>
          </c:cat>
          <c:val>
            <c:numRef>
              <c:f>'PIVOT TABLE 1'!$E$6:$E$11</c:f>
              <c:numCache>
                <c:formatCode>0</c:formatCode>
                <c:ptCount val="3"/>
                <c:pt idx="0">
                  <c:v>7</c:v>
                </c:pt>
                <c:pt idx="1">
                  <c:v>0</c:v>
                </c:pt>
                <c:pt idx="2">
                  <c:v>15</c:v>
                </c:pt>
              </c:numCache>
            </c:numRef>
          </c:val>
          <c:extLst>
            <c:ext xmlns:c16="http://schemas.microsoft.com/office/drawing/2014/chart" uri="{C3380CC4-5D6E-409C-BE32-E72D297353CC}">
              <c16:uniqueId val="{0000000F-6356-40DC-8FDC-6D2E41885F0C}"/>
            </c:ext>
          </c:extLst>
        </c:ser>
        <c:ser>
          <c:idx val="4"/>
          <c:order val="4"/>
          <c:tx>
            <c:strRef>
              <c:f>'PIVOT TABLE 1'!$F$3:$F$5</c:f>
              <c:strCache>
                <c:ptCount val="1"/>
                <c:pt idx="0">
                  <c:v>South - Sum of UnitPrice</c:v>
                </c:pt>
              </c:strCache>
            </c:strRef>
          </c:tx>
          <c:spPr>
            <a:solidFill>
              <a:schemeClr val="accent5"/>
            </a:solidFill>
            <a:ln>
              <a:noFill/>
            </a:ln>
            <a:effectLst/>
          </c:spPr>
          <c:invertIfNegative val="0"/>
          <c:cat>
            <c:multiLvlStrRef>
              <c:f>'PIVOT TABLE 1'!$A$6:$A$11</c:f>
              <c:multiLvlStrCache>
                <c:ptCount val="3"/>
                <c:lvl>
                  <c:pt idx="0">
                    <c:v>Gadget B</c:v>
                  </c:pt>
                  <c:pt idx="1">
                    <c:v>Gadget C</c:v>
                  </c:pt>
                  <c:pt idx="2">
                    <c:v>Widget A</c:v>
                  </c:pt>
                </c:lvl>
                <c:lvl>
                  <c:pt idx="0">
                    <c:v>Gadgets</c:v>
                  </c:pt>
                  <c:pt idx="2">
                    <c:v>Widgets</c:v>
                  </c:pt>
                </c:lvl>
              </c:multiLvlStrCache>
            </c:multiLvlStrRef>
          </c:cat>
          <c:val>
            <c:numRef>
              <c:f>'PIVOT TABLE 1'!$F$6:$F$11</c:f>
              <c:numCache>
                <c:formatCode>"₹"\ #,##0.00</c:formatCode>
                <c:ptCount val="3"/>
                <c:pt idx="0">
                  <c:v>35</c:v>
                </c:pt>
                <c:pt idx="2">
                  <c:v>40</c:v>
                </c:pt>
              </c:numCache>
            </c:numRef>
          </c:val>
          <c:extLst>
            <c:ext xmlns:c16="http://schemas.microsoft.com/office/drawing/2014/chart" uri="{C3380CC4-5D6E-409C-BE32-E72D297353CC}">
              <c16:uniqueId val="{00000010-6356-40DC-8FDC-6D2E41885F0C}"/>
            </c:ext>
          </c:extLst>
        </c:ser>
        <c:ser>
          <c:idx val="5"/>
          <c:order val="5"/>
          <c:tx>
            <c:strRef>
              <c:f>'PIVOT TABLE 1'!$G$3:$G$5</c:f>
              <c:strCache>
                <c:ptCount val="1"/>
                <c:pt idx="0">
                  <c:v>South - Sum of Discount %</c:v>
                </c:pt>
              </c:strCache>
            </c:strRef>
          </c:tx>
          <c:spPr>
            <a:solidFill>
              <a:schemeClr val="accent6"/>
            </a:solidFill>
            <a:ln>
              <a:noFill/>
            </a:ln>
            <a:effectLst/>
          </c:spPr>
          <c:invertIfNegative val="0"/>
          <c:cat>
            <c:multiLvlStrRef>
              <c:f>'PIVOT TABLE 1'!$A$6:$A$11</c:f>
              <c:multiLvlStrCache>
                <c:ptCount val="3"/>
                <c:lvl>
                  <c:pt idx="0">
                    <c:v>Gadget B</c:v>
                  </c:pt>
                  <c:pt idx="1">
                    <c:v>Gadget C</c:v>
                  </c:pt>
                  <c:pt idx="2">
                    <c:v>Widget A</c:v>
                  </c:pt>
                </c:lvl>
                <c:lvl>
                  <c:pt idx="0">
                    <c:v>Gadgets</c:v>
                  </c:pt>
                  <c:pt idx="2">
                    <c:v>Widgets</c:v>
                  </c:pt>
                </c:lvl>
              </c:multiLvlStrCache>
            </c:multiLvlStrRef>
          </c:cat>
          <c:val>
            <c:numRef>
              <c:f>'PIVOT TABLE 1'!$G$6:$G$11</c:f>
              <c:numCache>
                <c:formatCode>0</c:formatCode>
                <c:ptCount val="3"/>
                <c:pt idx="0">
                  <c:v>0</c:v>
                </c:pt>
                <c:pt idx="2">
                  <c:v>8</c:v>
                </c:pt>
              </c:numCache>
            </c:numRef>
          </c:val>
          <c:extLst>
            <c:ext xmlns:c16="http://schemas.microsoft.com/office/drawing/2014/chart" uri="{C3380CC4-5D6E-409C-BE32-E72D297353CC}">
              <c16:uniqueId val="{00000011-6356-40DC-8FDC-6D2E41885F0C}"/>
            </c:ext>
          </c:extLst>
        </c:ser>
        <c:dLbls>
          <c:showLegendKey val="0"/>
          <c:showVal val="0"/>
          <c:showCatName val="0"/>
          <c:showSerName val="0"/>
          <c:showPercent val="0"/>
          <c:showBubbleSize val="0"/>
        </c:dLbls>
        <c:gapWidth val="267"/>
        <c:overlap val="-43"/>
        <c:axId val="435663727"/>
        <c:axId val="435662767"/>
      </c:barChart>
      <c:catAx>
        <c:axId val="43566372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435662767"/>
        <c:crosses val="autoZero"/>
        <c:auto val="1"/>
        <c:lblAlgn val="ctr"/>
        <c:lblOffset val="100"/>
        <c:noMultiLvlLbl val="0"/>
      </c:catAx>
      <c:valAx>
        <c:axId val="435662767"/>
        <c:scaling>
          <c:orientation val="minMax"/>
        </c:scaling>
        <c:delete val="0"/>
        <c:axPos val="l"/>
        <c:majorGridlines>
          <c:spPr>
            <a:ln w="9525" cap="flat" cmpd="sng" algn="ctr">
              <a:solidFill>
                <a:schemeClr val="dk1">
                  <a:lumMod val="15000"/>
                  <a:lumOff val="85000"/>
                </a:schemeClr>
              </a:solidFill>
              <a:round/>
            </a:ln>
            <a:effectLst/>
          </c:spPr>
        </c:majorGridlines>
        <c:numFmt formatCode="&quot;₹&quot;\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435663727"/>
        <c:crosses val="autoZero"/>
        <c:crossBetween val="between"/>
      </c:valAx>
      <c:spPr>
        <a:pattFill prst="ltDnDiag">
          <a:fgClr>
            <a:schemeClr val="dk1">
              <a:lumMod val="15000"/>
              <a:lumOff val="85000"/>
            </a:schemeClr>
          </a:fgClr>
          <a:bgClr>
            <a:schemeClr val="lt1"/>
          </a:bgClr>
        </a:patt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46438EAF-84B6-4B23-97B1-A9BDE10AF2D4}">
          <cx:dataId val="0"/>
          <cx:layoutPr>
            <cx:geography cultureLanguage="en-US" cultureRegion="IN" attribution="Powered by Bing">
              <cx:geoCache provider="{E9337A44-BEBE-4D9F-B70C-5C5E7DAFC167}">
                <cx:binary>BMFRCoAgDADQq4gHcBV9SXUXWTMFdeEG7fi9d6BFbJSms96GRLTTF9U3AggW6klCrzhZOGtA7sA5
VyS4Z/rqeGBb1h2wpKlk3sH1AwAA//8=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iagrams/colors1.xml><?xml version="1.0" encoding="utf-8"?>
<dgm:colorsDef xmlns:dgm="http://schemas.openxmlformats.org/drawingml/2006/diagram" xmlns:a="http://schemas.openxmlformats.org/drawingml/2006/main" uniqueId="urn:microsoft.com/office/officeart/2005/8/colors/accent1_2">
  <dgm:title val=""/>
  <dgm:desc val=""/>
  <dgm:catLst>
    <dgm:cat type="accent1" pri="11200"/>
  </dgm:catLst>
  <dgm:styleLbl name="node0">
    <dgm:fillClrLst meth="repeat">
      <a:schemeClr val="accent1"/>
    </dgm:fillClrLst>
    <dgm:linClrLst meth="repeat">
      <a:schemeClr val="lt1"/>
    </dgm:linClrLst>
    <dgm:effectClrLst/>
    <dgm:txLinClrLst/>
    <dgm:txFillClrLst/>
    <dgm:txEffectClrLst/>
  </dgm:styleLbl>
  <dgm:styleLbl name="alignNode1">
    <dgm:fillClrLst meth="repeat">
      <a:schemeClr val="accent1"/>
    </dgm:fillClrLst>
    <dgm:linClrLst meth="repeat">
      <a:schemeClr val="accent1"/>
    </dgm:linClrLst>
    <dgm:effectClrLst/>
    <dgm:txLinClrLst/>
    <dgm:txFillClrLst/>
    <dgm:txEffectClrLst/>
  </dgm:styleLbl>
  <dgm:styleLbl name="node1">
    <dgm:fillClrLst meth="repeat">
      <a:schemeClr val="accent1"/>
    </dgm:fillClrLst>
    <dgm:linClrLst meth="repeat">
      <a:schemeClr val="lt1"/>
    </dgm:linClrLst>
    <dgm:effectClrLst/>
    <dgm:txLinClrLst/>
    <dgm:txFillClrLst/>
    <dgm:txEffectClrLst/>
  </dgm:styleLbl>
  <dgm:styleLbl name="lnNode1">
    <dgm:fillClrLst meth="repeat">
      <a:schemeClr val="accent1"/>
    </dgm:fillClrLst>
    <dgm:linClrLst meth="repeat">
      <a:schemeClr val="lt1"/>
    </dgm:linClrLst>
    <dgm:effectClrLst/>
    <dgm:txLinClrLst/>
    <dgm:txFillClrLst/>
    <dgm:txEffectClrLst/>
  </dgm:styleLbl>
  <dgm:styleLbl name="vennNode1">
    <dgm:fillClrLst meth="repeat">
      <a:schemeClr val="accent1">
        <a:alpha val="50000"/>
      </a:schemeClr>
    </dgm:fillClrLst>
    <dgm:linClrLst meth="repeat">
      <a:schemeClr val="lt1"/>
    </dgm:linClrLst>
    <dgm:effectClrLst/>
    <dgm:txLinClrLst/>
    <dgm:txFillClrLst/>
    <dgm:txEffectClrLst/>
  </dgm:styleLbl>
  <dgm:styleLbl name="node2">
    <dgm:fillClrLst meth="repeat">
      <a:schemeClr val="accent1"/>
    </dgm:fillClrLst>
    <dgm:linClrLst meth="repeat">
      <a:schemeClr val="lt1"/>
    </dgm:linClrLst>
    <dgm:effectClrLst/>
    <dgm:txLinClrLst/>
    <dgm:txFillClrLst/>
    <dgm:txEffectClrLst/>
  </dgm:styleLbl>
  <dgm:styleLbl name="node3">
    <dgm:fillClrLst meth="repeat">
      <a:schemeClr val="accent1"/>
    </dgm:fillClrLst>
    <dgm:linClrLst meth="repeat">
      <a:schemeClr val="lt1"/>
    </dgm:linClrLst>
    <dgm:effectClrLst/>
    <dgm:txLinClrLst/>
    <dgm:txFillClrLst/>
    <dgm:txEffectClrLst/>
  </dgm:styleLbl>
  <dgm:styleLbl name="node4">
    <dgm:fillClrLst meth="repeat">
      <a:schemeClr val="accent1"/>
    </dgm:fillClrLst>
    <dgm:linClrLst meth="repeat">
      <a:schemeClr val="lt1"/>
    </dgm:linClrLst>
    <dgm:effectClrLst/>
    <dgm:txLinClrLst/>
    <dgm:txFillClrLst/>
    <dgm:txEffectClrLst/>
  </dgm:styleLbl>
  <dgm:styleLbl name="f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align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bgImgPlace1">
    <dgm:fillClrLst meth="repeat">
      <a:schemeClr val="accent1">
        <a:tint val="5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1">
        <a:tint val="60000"/>
      </a:schemeClr>
    </dgm:fillClrLst>
    <dgm:linClrLst meth="repeat">
      <a:schemeClr val="accent1">
        <a:tint val="60000"/>
      </a:schemeClr>
    </dgm:linClrLst>
    <dgm:effectClrLst/>
    <dgm:txLinClrLst/>
    <dgm:txFillClrLst/>
    <dgm:txEffectClrLst/>
  </dgm:styleLbl>
  <dgm:styleLbl name="fgSibTrans2D1">
    <dgm:fillClrLst meth="repeat">
      <a:schemeClr val="accent1">
        <a:tint val="60000"/>
      </a:schemeClr>
    </dgm:fillClrLst>
    <dgm:linClrLst meth="repeat">
      <a:schemeClr val="accent1">
        <a:tint val="60000"/>
      </a:schemeClr>
    </dgm:linClrLst>
    <dgm:effectClrLst/>
    <dgm:txLinClrLst/>
    <dgm:txFillClrLst/>
    <dgm:txEffectClrLst/>
  </dgm:styleLbl>
  <dgm:styleLbl name="bgSibTrans2D1">
    <dgm:fillClrLst meth="repeat">
      <a:schemeClr val="accent1">
        <a:tint val="60000"/>
      </a:schemeClr>
    </dgm:fillClrLst>
    <dgm:linClrLst meth="repeat">
      <a:schemeClr val="accent1">
        <a:tint val="60000"/>
      </a:schemeClr>
    </dgm:linClrLst>
    <dgm:effectClrLst/>
    <dgm:txLinClrLst/>
    <dgm:txFillClrLst/>
    <dgm:txEffectClrLst/>
  </dgm:styleLbl>
  <dgm:styleLbl name="sibTrans1D1">
    <dgm:fillClrLst meth="repeat">
      <a:schemeClr val="accent1"/>
    </dgm:fillClrLst>
    <dgm:linClrLst meth="repeat">
      <a:schemeClr val="accent1"/>
    </dgm:linClrLst>
    <dgm:effectClrLst/>
    <dgm:txLinClrLst/>
    <dgm:txFillClrLst meth="repeat">
      <a:schemeClr val="tx1"/>
    </dgm:txFillClrLst>
    <dgm:txEffectClrLst/>
  </dgm:styleLbl>
  <dgm:styleLbl name="callout">
    <dgm:fillClrLst meth="repeat">
      <a:schemeClr val="accent1"/>
    </dgm:fillClrLst>
    <dgm:linClrLst meth="repeat">
      <a:schemeClr val="accent1">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1"/>
    </dgm:fillClrLst>
    <dgm:linClrLst meth="repeat">
      <a:schemeClr val="lt1"/>
    </dgm:linClrLst>
    <dgm:effectClrLst/>
    <dgm:txLinClrLst/>
    <dgm:txFillClrLst/>
    <dgm:txEffectClrLst/>
  </dgm:styleLbl>
  <dgm:styleLbl name="asst2">
    <dgm:fillClrLst meth="repeat">
      <a:schemeClr val="accent1"/>
    </dgm:fillClrLst>
    <dgm:linClrLst meth="repeat">
      <a:schemeClr val="lt1"/>
    </dgm:linClrLst>
    <dgm:effectClrLst/>
    <dgm:txLinClrLst/>
    <dgm:txFillClrLst/>
    <dgm:txEffectClrLst/>
  </dgm:styleLbl>
  <dgm:styleLbl name="asst3">
    <dgm:fillClrLst meth="repeat">
      <a:schemeClr val="accent1"/>
    </dgm:fillClrLst>
    <dgm:linClrLst meth="repeat">
      <a:schemeClr val="lt1"/>
    </dgm:linClrLst>
    <dgm:effectClrLst/>
    <dgm:txLinClrLst/>
    <dgm:txFillClrLst/>
    <dgm:txEffectClrLst/>
  </dgm:styleLbl>
  <dgm:styleLbl name="asst4">
    <dgm:fillClrLst meth="repeat">
      <a:schemeClr val="accent1"/>
    </dgm:fillClrLst>
    <dgm:linClrLst meth="repeat">
      <a:schemeClr val="lt1"/>
    </dgm:linClrLst>
    <dgm:effectClrLst/>
    <dgm:txLinClrLst/>
    <dgm:txFillClrLst/>
    <dgm:txEffectClrLst/>
  </dgm:styleLbl>
  <dgm:styleLbl name="parChTrans2D1">
    <dgm:fillClrLst meth="repeat">
      <a:schemeClr val="accent1">
        <a:tint val="60000"/>
      </a:schemeClr>
    </dgm:fillClrLst>
    <dgm:linClrLst meth="repeat">
      <a:schemeClr val="accent1">
        <a:tint val="60000"/>
      </a:schemeClr>
    </dgm:linClrLst>
    <dgm:effectClrLst/>
    <dgm:txLinClrLst/>
    <dgm:txFillClrLst meth="repeat">
      <a:schemeClr val="lt1"/>
    </dgm:txFillClrLst>
    <dgm:txEffectClrLst/>
  </dgm:styleLbl>
  <dgm:styleLbl name="parChTrans2D2">
    <dgm:fillClrLst meth="repeat">
      <a:schemeClr val="accent1"/>
    </dgm:fillClrLst>
    <dgm:linClrLst meth="repeat">
      <a:schemeClr val="accent1"/>
    </dgm:linClrLst>
    <dgm:effectClrLst/>
    <dgm:txLinClrLst/>
    <dgm:txFillClrLst meth="repeat">
      <a:schemeClr val="lt1"/>
    </dgm:txFillClrLst>
    <dgm:txEffectClrLst/>
  </dgm:styleLbl>
  <dgm:styleLbl name="parChTrans2D3">
    <dgm:fillClrLst meth="repeat">
      <a:schemeClr val="accent1"/>
    </dgm:fillClrLst>
    <dgm:linClrLst meth="repeat">
      <a:schemeClr val="accent1"/>
    </dgm:linClrLst>
    <dgm:effectClrLst/>
    <dgm:txLinClrLst/>
    <dgm:txFillClrLst meth="repeat">
      <a:schemeClr val="lt1"/>
    </dgm:txFillClrLst>
    <dgm:txEffectClrLst/>
  </dgm:styleLbl>
  <dgm:styleLbl name="parChTrans2D4">
    <dgm:fillClrLst meth="repeat">
      <a:schemeClr val="accent1"/>
    </dgm:fillClrLst>
    <dgm:linClrLst meth="repeat">
      <a:schemeClr val="accent1"/>
    </dgm:linClrLst>
    <dgm:effectClrLst/>
    <dgm:txLinClrLst/>
    <dgm:txFillClrLst meth="repeat">
      <a:schemeClr val="lt1"/>
    </dgm:txFillClrLst>
    <dgm:txEffectClrLst/>
  </dgm:styleLbl>
  <dgm:styleLbl name="parChTrans1D1">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2">
    <dgm:fillClrLst meth="repeat">
      <a:schemeClr val="accent1"/>
    </dgm:fillClrLst>
    <dgm:linClrLst meth="repeat">
      <a:schemeClr val="accent1">
        <a:shade val="60000"/>
      </a:schemeClr>
    </dgm:linClrLst>
    <dgm:effectClrLst/>
    <dgm:txLinClrLst/>
    <dgm:txFillClrLst meth="repeat">
      <a:schemeClr val="tx1"/>
    </dgm:txFillClrLst>
    <dgm:txEffectClrLst/>
  </dgm:styleLbl>
  <dgm:styleLbl name="parChTrans1D3">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parChTrans1D4">
    <dgm:fillClrLst meth="repeat">
      <a:schemeClr val="accent1"/>
    </dgm:fillClrLst>
    <dgm:linClrLst meth="repeat">
      <a:schemeClr val="accent1">
        <a:shade val="80000"/>
      </a:schemeClr>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solidFgAcc1">
    <dgm:fillClrLst meth="repeat">
      <a:schemeClr val="lt1"/>
    </dgm:fillClrLst>
    <dgm:linClrLst meth="repeat">
      <a:schemeClr val="accent1"/>
    </dgm:linClrLst>
    <dgm:effectClrLst/>
    <dgm:txLinClrLst/>
    <dgm:txFillClrLst meth="repeat">
      <a:schemeClr val="dk1"/>
    </dgm:txFillClrLst>
    <dgm:txEffectClrLst/>
  </dgm:styleLbl>
  <dgm:styleLbl name="solidAlignAcc1">
    <dgm:fillClrLst meth="repeat">
      <a:schemeClr val="lt1"/>
    </dgm:fillClrLst>
    <dgm:linClrLst meth="repeat">
      <a:schemeClr val="accent1"/>
    </dgm:linClrLst>
    <dgm:effectClrLst/>
    <dgm:txLinClrLst/>
    <dgm:txFillClrLst meth="repeat">
      <a:schemeClr val="dk1"/>
    </dgm:txFillClrLst>
    <dgm:txEffectClrLst/>
  </dgm:styleLbl>
  <dgm:styleLbl name="solidBgAcc1">
    <dgm:fillClrLst meth="repeat">
      <a:schemeClr val="lt1"/>
    </dgm:fillClrLst>
    <dgm:linClrLst meth="repeat">
      <a:schemeClr val="accent1"/>
    </dgm:linClrLst>
    <dgm:effectClrLst/>
    <dgm:txLinClrLst/>
    <dgm:txFillClrLst meth="repeat">
      <a:schemeClr val="dk1"/>
    </dgm:txFillClrLst>
    <dgm:txEffectClrLst/>
  </dgm:styleLbl>
  <dgm:styleLbl name="f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align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bgAccFollowNode1">
    <dgm:fillClrLst meth="repeat">
      <a:schemeClr val="accent1">
        <a:alpha val="90000"/>
        <a:tint val="40000"/>
      </a:schemeClr>
    </dgm:fillClrLst>
    <dgm:linClrLst meth="repeat">
      <a:schemeClr val="accent1">
        <a:alpha val="90000"/>
        <a:tint val="40000"/>
      </a:schemeClr>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1"/>
    </dgm:linClrLst>
    <dgm:effectClrLst/>
    <dgm:txLinClrLst/>
    <dgm:txFillClrLst meth="repeat">
      <a:schemeClr val="dk1"/>
    </dgm:txFillClrLst>
    <dgm:txEffectClrLst/>
  </dgm:styleLbl>
  <dgm:styleLbl name="bgShp">
    <dgm:fillClrLst meth="repeat">
      <a:schemeClr val="accent1">
        <a:tint val="40000"/>
      </a:schemeClr>
    </dgm:fillClrLst>
    <dgm:linClrLst meth="repeat">
      <a:schemeClr val="accent1"/>
    </dgm:linClrLst>
    <dgm:effectClrLst/>
    <dgm:txLinClrLst/>
    <dgm:txFillClrLst meth="repeat">
      <a:schemeClr val="dk1"/>
    </dgm:txFillClrLst>
    <dgm:txEffectClrLst/>
  </dgm:styleLbl>
  <dgm:styleLbl name="dkBgShp">
    <dgm:fillClrLst meth="repeat">
      <a:schemeClr val="accent1">
        <a:shade val="80000"/>
      </a:schemeClr>
    </dgm:fillClrLst>
    <dgm:linClrLst meth="repeat">
      <a:schemeClr val="accent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1"/>
    </dgm:linClrLst>
    <dgm:effectClrLst/>
    <dgm:txLinClrLst/>
    <dgm:txFillClrLst meth="repeat">
      <a:schemeClr val="lt1"/>
    </dgm:txFillClrLst>
    <dgm:txEffectClrLst/>
  </dgm:styleLbl>
  <dgm:styleLbl name="fgShp">
    <dgm:fillClrLst meth="repeat">
      <a:schemeClr val="accent1">
        <a:tint val="6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4E2CAC64-FE73-401A-B01B-D08971BCEED9}" type="doc">
      <dgm:prSet loTypeId="urn:microsoft.com/office/officeart/2005/8/layout/list1" loCatId="list" qsTypeId="urn:microsoft.com/office/officeart/2005/8/quickstyle/simple1" qsCatId="simple" csTypeId="urn:microsoft.com/office/officeart/2005/8/colors/accent1_2" csCatId="accent1" phldr="1"/>
      <dgm:spPr/>
      <dgm:t>
        <a:bodyPr/>
        <a:lstStyle/>
        <a:p>
          <a:endParaRPr lang="en-IN"/>
        </a:p>
      </dgm:t>
    </dgm:pt>
    <dgm:pt modelId="{AE219E69-2118-4DBA-A59A-B127029D182F}">
      <dgm:prSet phldrT="[Text]"/>
      <dgm:spPr/>
      <dgm:t>
        <a:bodyPr/>
        <a:lstStyle/>
        <a:p>
          <a:r>
            <a:rPr lang="en-IN"/>
            <a:t>name</a:t>
          </a:r>
        </a:p>
      </dgm:t>
    </dgm:pt>
    <dgm:pt modelId="{53913EB4-ACCA-4F60-807C-708887CDECF0}" type="parTrans" cxnId="{53EDCD8D-A4B6-41BD-8D1B-BAE6B4696DA0}">
      <dgm:prSet/>
      <dgm:spPr/>
      <dgm:t>
        <a:bodyPr/>
        <a:lstStyle/>
        <a:p>
          <a:endParaRPr lang="en-IN"/>
        </a:p>
      </dgm:t>
    </dgm:pt>
    <dgm:pt modelId="{5588A487-2A6D-4658-BCEA-06A1D4E56A77}" type="sibTrans" cxnId="{53EDCD8D-A4B6-41BD-8D1B-BAE6B4696DA0}">
      <dgm:prSet/>
      <dgm:spPr/>
      <dgm:t>
        <a:bodyPr/>
        <a:lstStyle/>
        <a:p>
          <a:endParaRPr lang="en-IN"/>
        </a:p>
      </dgm:t>
    </dgm:pt>
    <dgm:pt modelId="{F7548C21-D30A-4811-8F03-39238BE01533}">
      <dgm:prSet phldrT="[Text]"/>
      <dgm:spPr/>
      <dgm:t>
        <a:bodyPr/>
        <a:lstStyle/>
        <a:p>
          <a:r>
            <a:rPr lang="en-IN"/>
            <a:t>age</a:t>
          </a:r>
        </a:p>
      </dgm:t>
    </dgm:pt>
    <dgm:pt modelId="{C53288E0-E919-4025-B344-94FAA71FC5E7}" type="parTrans" cxnId="{89AC5310-681A-45F0-A11F-3F42276A5503}">
      <dgm:prSet/>
      <dgm:spPr/>
      <dgm:t>
        <a:bodyPr/>
        <a:lstStyle/>
        <a:p>
          <a:endParaRPr lang="en-IN"/>
        </a:p>
      </dgm:t>
    </dgm:pt>
    <dgm:pt modelId="{4BB0D149-850B-4207-BBB5-908731D48ED5}" type="sibTrans" cxnId="{89AC5310-681A-45F0-A11F-3F42276A5503}">
      <dgm:prSet/>
      <dgm:spPr/>
      <dgm:t>
        <a:bodyPr/>
        <a:lstStyle/>
        <a:p>
          <a:endParaRPr lang="en-IN"/>
        </a:p>
      </dgm:t>
    </dgm:pt>
    <dgm:pt modelId="{27B72402-EBC9-4236-A3AD-E2679BA79684}" type="pres">
      <dgm:prSet presAssocID="{4E2CAC64-FE73-401A-B01B-D08971BCEED9}" presName="linear" presStyleCnt="0">
        <dgm:presLayoutVars>
          <dgm:dir/>
          <dgm:animLvl val="lvl"/>
          <dgm:resizeHandles val="exact"/>
        </dgm:presLayoutVars>
      </dgm:prSet>
      <dgm:spPr/>
    </dgm:pt>
    <dgm:pt modelId="{0CCCBEB6-51E0-40D6-8396-2361929F64D4}" type="pres">
      <dgm:prSet presAssocID="{AE219E69-2118-4DBA-A59A-B127029D182F}" presName="parentLin" presStyleCnt="0"/>
      <dgm:spPr/>
    </dgm:pt>
    <dgm:pt modelId="{60A2D65C-FEA9-4B6E-BFF6-6DAC0E4FCB7C}" type="pres">
      <dgm:prSet presAssocID="{AE219E69-2118-4DBA-A59A-B127029D182F}" presName="parentLeftMargin" presStyleLbl="node1" presStyleIdx="0" presStyleCnt="2"/>
      <dgm:spPr/>
    </dgm:pt>
    <dgm:pt modelId="{2BBE432C-C442-4F07-BF1B-856E6D1F05D2}" type="pres">
      <dgm:prSet presAssocID="{AE219E69-2118-4DBA-A59A-B127029D182F}" presName="parentText" presStyleLbl="node1" presStyleIdx="0" presStyleCnt="2">
        <dgm:presLayoutVars>
          <dgm:chMax val="0"/>
          <dgm:bulletEnabled val="1"/>
        </dgm:presLayoutVars>
      </dgm:prSet>
      <dgm:spPr/>
    </dgm:pt>
    <dgm:pt modelId="{C11CDE2E-DB1B-4AF8-A4F5-35DB55692877}" type="pres">
      <dgm:prSet presAssocID="{AE219E69-2118-4DBA-A59A-B127029D182F}" presName="negativeSpace" presStyleCnt="0"/>
      <dgm:spPr/>
    </dgm:pt>
    <dgm:pt modelId="{92784CBB-3A36-44DD-9469-92D52B04C932}" type="pres">
      <dgm:prSet presAssocID="{AE219E69-2118-4DBA-A59A-B127029D182F}" presName="childText" presStyleLbl="conFgAcc1" presStyleIdx="0" presStyleCnt="2">
        <dgm:presLayoutVars>
          <dgm:bulletEnabled val="1"/>
        </dgm:presLayoutVars>
      </dgm:prSet>
      <dgm:spPr/>
    </dgm:pt>
    <dgm:pt modelId="{FD240766-148B-4DC9-A1A9-55A2EC7C6445}" type="pres">
      <dgm:prSet presAssocID="{5588A487-2A6D-4658-BCEA-06A1D4E56A77}" presName="spaceBetweenRectangles" presStyleCnt="0"/>
      <dgm:spPr/>
    </dgm:pt>
    <dgm:pt modelId="{D3DA3EC7-B41F-4C58-8849-E42BAAA92E10}" type="pres">
      <dgm:prSet presAssocID="{F7548C21-D30A-4811-8F03-39238BE01533}" presName="parentLin" presStyleCnt="0"/>
      <dgm:spPr/>
    </dgm:pt>
    <dgm:pt modelId="{8067F659-9608-4E25-9D40-5B51CA5DD82A}" type="pres">
      <dgm:prSet presAssocID="{F7548C21-D30A-4811-8F03-39238BE01533}" presName="parentLeftMargin" presStyleLbl="node1" presStyleIdx="0" presStyleCnt="2"/>
      <dgm:spPr/>
    </dgm:pt>
    <dgm:pt modelId="{5513FC51-7238-496B-AE7C-96D5D804E6C0}" type="pres">
      <dgm:prSet presAssocID="{F7548C21-D30A-4811-8F03-39238BE01533}" presName="parentText" presStyleLbl="node1" presStyleIdx="1" presStyleCnt="2">
        <dgm:presLayoutVars>
          <dgm:chMax val="0"/>
          <dgm:bulletEnabled val="1"/>
        </dgm:presLayoutVars>
      </dgm:prSet>
      <dgm:spPr/>
    </dgm:pt>
    <dgm:pt modelId="{ECDA1AE0-6658-4240-A697-03FA035D1BC7}" type="pres">
      <dgm:prSet presAssocID="{F7548C21-D30A-4811-8F03-39238BE01533}" presName="negativeSpace" presStyleCnt="0"/>
      <dgm:spPr/>
    </dgm:pt>
    <dgm:pt modelId="{1DBFCF2D-EBC4-4F60-92BB-73ED4FCF3D96}" type="pres">
      <dgm:prSet presAssocID="{F7548C21-D30A-4811-8F03-39238BE01533}" presName="childText" presStyleLbl="conFgAcc1" presStyleIdx="1" presStyleCnt="2">
        <dgm:presLayoutVars>
          <dgm:bulletEnabled val="1"/>
        </dgm:presLayoutVars>
      </dgm:prSet>
      <dgm:spPr/>
    </dgm:pt>
  </dgm:ptLst>
  <dgm:cxnLst>
    <dgm:cxn modelId="{89AC5310-681A-45F0-A11F-3F42276A5503}" srcId="{4E2CAC64-FE73-401A-B01B-D08971BCEED9}" destId="{F7548C21-D30A-4811-8F03-39238BE01533}" srcOrd="1" destOrd="0" parTransId="{C53288E0-E919-4025-B344-94FAA71FC5E7}" sibTransId="{4BB0D149-850B-4207-BBB5-908731D48ED5}"/>
    <dgm:cxn modelId="{44C04E14-423C-4329-969B-BC84D73A8EA8}" type="presOf" srcId="{AE219E69-2118-4DBA-A59A-B127029D182F}" destId="{60A2D65C-FEA9-4B6E-BFF6-6DAC0E4FCB7C}" srcOrd="0" destOrd="0" presId="urn:microsoft.com/office/officeart/2005/8/layout/list1"/>
    <dgm:cxn modelId="{512BD579-0AA3-45F6-A755-93CAAF599B6A}" type="presOf" srcId="{F7548C21-D30A-4811-8F03-39238BE01533}" destId="{8067F659-9608-4E25-9D40-5B51CA5DD82A}" srcOrd="0" destOrd="0" presId="urn:microsoft.com/office/officeart/2005/8/layout/list1"/>
    <dgm:cxn modelId="{53EDCD8D-A4B6-41BD-8D1B-BAE6B4696DA0}" srcId="{4E2CAC64-FE73-401A-B01B-D08971BCEED9}" destId="{AE219E69-2118-4DBA-A59A-B127029D182F}" srcOrd="0" destOrd="0" parTransId="{53913EB4-ACCA-4F60-807C-708887CDECF0}" sibTransId="{5588A487-2A6D-4658-BCEA-06A1D4E56A77}"/>
    <dgm:cxn modelId="{081ACCC1-629B-4678-9F04-E5BBA5C69C7D}" type="presOf" srcId="{F7548C21-D30A-4811-8F03-39238BE01533}" destId="{5513FC51-7238-496B-AE7C-96D5D804E6C0}" srcOrd="1" destOrd="0" presId="urn:microsoft.com/office/officeart/2005/8/layout/list1"/>
    <dgm:cxn modelId="{A8C268DF-CB1E-4A63-B205-2F9CC287046A}" type="presOf" srcId="{AE219E69-2118-4DBA-A59A-B127029D182F}" destId="{2BBE432C-C442-4F07-BF1B-856E6D1F05D2}" srcOrd="1" destOrd="0" presId="urn:microsoft.com/office/officeart/2005/8/layout/list1"/>
    <dgm:cxn modelId="{D98F24F3-8D96-4308-8F20-D0DD788BF411}" type="presOf" srcId="{4E2CAC64-FE73-401A-B01B-D08971BCEED9}" destId="{27B72402-EBC9-4236-A3AD-E2679BA79684}" srcOrd="0" destOrd="0" presId="urn:microsoft.com/office/officeart/2005/8/layout/list1"/>
    <dgm:cxn modelId="{188B019A-0781-4619-B330-AE6B66722D15}" type="presParOf" srcId="{27B72402-EBC9-4236-A3AD-E2679BA79684}" destId="{0CCCBEB6-51E0-40D6-8396-2361929F64D4}" srcOrd="0" destOrd="0" presId="urn:microsoft.com/office/officeart/2005/8/layout/list1"/>
    <dgm:cxn modelId="{793601C2-B613-41C0-AEB6-D7AFC3DEF3E2}" type="presParOf" srcId="{0CCCBEB6-51E0-40D6-8396-2361929F64D4}" destId="{60A2D65C-FEA9-4B6E-BFF6-6DAC0E4FCB7C}" srcOrd="0" destOrd="0" presId="urn:microsoft.com/office/officeart/2005/8/layout/list1"/>
    <dgm:cxn modelId="{6039DF5A-18DD-4F7C-9CD4-546966927652}" type="presParOf" srcId="{0CCCBEB6-51E0-40D6-8396-2361929F64D4}" destId="{2BBE432C-C442-4F07-BF1B-856E6D1F05D2}" srcOrd="1" destOrd="0" presId="urn:microsoft.com/office/officeart/2005/8/layout/list1"/>
    <dgm:cxn modelId="{936B50DA-03B2-4792-8DB8-C1E660F616AD}" type="presParOf" srcId="{27B72402-EBC9-4236-A3AD-E2679BA79684}" destId="{C11CDE2E-DB1B-4AF8-A4F5-35DB55692877}" srcOrd="1" destOrd="0" presId="urn:microsoft.com/office/officeart/2005/8/layout/list1"/>
    <dgm:cxn modelId="{7E6A7037-CD60-4B6D-AC61-6F35DDAE50E9}" type="presParOf" srcId="{27B72402-EBC9-4236-A3AD-E2679BA79684}" destId="{92784CBB-3A36-44DD-9469-92D52B04C932}" srcOrd="2" destOrd="0" presId="urn:microsoft.com/office/officeart/2005/8/layout/list1"/>
    <dgm:cxn modelId="{6433A850-D7A7-47C0-9A94-FBC719C5ECC2}" type="presParOf" srcId="{27B72402-EBC9-4236-A3AD-E2679BA79684}" destId="{FD240766-148B-4DC9-A1A9-55A2EC7C6445}" srcOrd="3" destOrd="0" presId="urn:microsoft.com/office/officeart/2005/8/layout/list1"/>
    <dgm:cxn modelId="{DB2204EA-6391-4DE4-9FDF-B71C7352F01D}" type="presParOf" srcId="{27B72402-EBC9-4236-A3AD-E2679BA79684}" destId="{D3DA3EC7-B41F-4C58-8849-E42BAAA92E10}" srcOrd="4" destOrd="0" presId="urn:microsoft.com/office/officeart/2005/8/layout/list1"/>
    <dgm:cxn modelId="{ED971C46-62A7-4303-A8C5-5A04C20AEFEC}" type="presParOf" srcId="{D3DA3EC7-B41F-4C58-8849-E42BAAA92E10}" destId="{8067F659-9608-4E25-9D40-5B51CA5DD82A}" srcOrd="0" destOrd="0" presId="urn:microsoft.com/office/officeart/2005/8/layout/list1"/>
    <dgm:cxn modelId="{052500A9-DAE7-41CC-BC12-A1AFEB39F716}" type="presParOf" srcId="{D3DA3EC7-B41F-4C58-8849-E42BAAA92E10}" destId="{5513FC51-7238-496B-AE7C-96D5D804E6C0}" srcOrd="1" destOrd="0" presId="urn:microsoft.com/office/officeart/2005/8/layout/list1"/>
    <dgm:cxn modelId="{124DD15A-DF75-400A-9C3B-5C48A330ED72}" type="presParOf" srcId="{27B72402-EBC9-4236-A3AD-E2679BA79684}" destId="{ECDA1AE0-6658-4240-A697-03FA035D1BC7}" srcOrd="5" destOrd="0" presId="urn:microsoft.com/office/officeart/2005/8/layout/list1"/>
    <dgm:cxn modelId="{69F24AA9-60B0-41C6-B6CF-8B98EA7D82DE}" type="presParOf" srcId="{27B72402-EBC9-4236-A3AD-E2679BA79684}" destId="{1DBFCF2D-EBC4-4F60-92BB-73ED4FCF3D96}" srcOrd="6" destOrd="0" presId="urn:microsoft.com/office/officeart/2005/8/layout/list1"/>
  </dgm:cxnLst>
  <dgm:bg/>
  <dgm:whole/>
  <dgm:extLst>
    <a:ext uri="http://schemas.microsoft.com/office/drawing/2008/diagram">
      <dsp:dataModelExt xmlns:dsp="http://schemas.microsoft.com/office/drawing/2008/diagram" relId="rId11"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92784CBB-3A36-44DD-9469-92D52B04C932}">
      <dsp:nvSpPr>
        <dsp:cNvPr id="0" name=""/>
        <dsp:cNvSpPr/>
      </dsp:nvSpPr>
      <dsp:spPr>
        <a:xfrm>
          <a:off x="0" y="253410"/>
          <a:ext cx="2171700" cy="428400"/>
        </a:xfrm>
        <a:prstGeom prst="rect">
          <a:avLst/>
        </a:prstGeom>
        <a:solidFill>
          <a:schemeClr val="lt1">
            <a:alpha val="90000"/>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2BBE432C-C442-4F07-BF1B-856E6D1F05D2}">
      <dsp:nvSpPr>
        <dsp:cNvPr id="0" name=""/>
        <dsp:cNvSpPr/>
      </dsp:nvSpPr>
      <dsp:spPr>
        <a:xfrm>
          <a:off x="108585" y="2490"/>
          <a:ext cx="1520190" cy="501840"/>
        </a:xfrm>
        <a:prstGeom prst="roundRect">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460" tIns="0" rIns="57460" bIns="0" numCol="1" spcCol="1270" anchor="ctr" anchorCtr="0">
          <a:noAutofit/>
        </a:bodyPr>
        <a:lstStyle/>
        <a:p>
          <a:pPr marL="0" lvl="0" indent="0" algn="l" defTabSz="755650">
            <a:lnSpc>
              <a:spcPct val="90000"/>
            </a:lnSpc>
            <a:spcBef>
              <a:spcPct val="0"/>
            </a:spcBef>
            <a:spcAft>
              <a:spcPct val="35000"/>
            </a:spcAft>
            <a:buNone/>
          </a:pPr>
          <a:r>
            <a:rPr lang="en-IN" sz="1700" kern="1200"/>
            <a:t>name</a:t>
          </a:r>
        </a:p>
      </dsp:txBody>
      <dsp:txXfrm>
        <a:off x="133083" y="26988"/>
        <a:ext cx="1471194" cy="452844"/>
      </dsp:txXfrm>
    </dsp:sp>
    <dsp:sp modelId="{1DBFCF2D-EBC4-4F60-92BB-73ED4FCF3D96}">
      <dsp:nvSpPr>
        <dsp:cNvPr id="0" name=""/>
        <dsp:cNvSpPr/>
      </dsp:nvSpPr>
      <dsp:spPr>
        <a:xfrm>
          <a:off x="0" y="1024530"/>
          <a:ext cx="2171700" cy="428400"/>
        </a:xfrm>
        <a:prstGeom prst="rect">
          <a:avLst/>
        </a:prstGeom>
        <a:solidFill>
          <a:schemeClr val="lt1">
            <a:alpha val="90000"/>
            <a:hueOff val="0"/>
            <a:satOff val="0"/>
            <a:lumOff val="0"/>
            <a:alphaOff val="0"/>
          </a:schemeClr>
        </a:solidFill>
        <a:ln w="12700" cap="flat" cmpd="sng" algn="ctr">
          <a:solidFill>
            <a:schemeClr val="accen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sp>
    <dsp:sp modelId="{5513FC51-7238-496B-AE7C-96D5D804E6C0}">
      <dsp:nvSpPr>
        <dsp:cNvPr id="0" name=""/>
        <dsp:cNvSpPr/>
      </dsp:nvSpPr>
      <dsp:spPr>
        <a:xfrm>
          <a:off x="108585" y="773610"/>
          <a:ext cx="1520190" cy="501840"/>
        </a:xfrm>
        <a:prstGeom prst="roundRect">
          <a:avLst/>
        </a:prstGeom>
        <a:solidFill>
          <a:schemeClr val="accent1">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7460" tIns="0" rIns="57460" bIns="0" numCol="1" spcCol="1270" anchor="ctr" anchorCtr="0">
          <a:noAutofit/>
        </a:bodyPr>
        <a:lstStyle/>
        <a:p>
          <a:pPr marL="0" lvl="0" indent="0" algn="l" defTabSz="755650">
            <a:lnSpc>
              <a:spcPct val="90000"/>
            </a:lnSpc>
            <a:spcBef>
              <a:spcPct val="0"/>
            </a:spcBef>
            <a:spcAft>
              <a:spcPct val="35000"/>
            </a:spcAft>
            <a:buNone/>
          </a:pPr>
          <a:r>
            <a:rPr lang="en-IN" sz="1700" kern="1200"/>
            <a:t>age</a:t>
          </a:r>
        </a:p>
      </dsp:txBody>
      <dsp:txXfrm>
        <a:off x="133083" y="798108"/>
        <a:ext cx="1471194" cy="452844"/>
      </dsp:txXfrm>
    </dsp:sp>
  </dsp:spTree>
</dsp:drawing>
</file>

<file path=xl/diagrams/layout1.xml><?xml version="1.0" encoding="utf-8"?>
<dgm:layoutDef xmlns:dgm="http://schemas.openxmlformats.org/drawingml/2006/diagram" xmlns:a="http://schemas.openxmlformats.org/drawingml/2006/main" uniqueId="urn:microsoft.com/office/officeart/2005/8/layout/list1">
  <dgm:title val=""/>
  <dgm:desc val=""/>
  <dgm:catLst>
    <dgm:cat type="list" pri="4000"/>
  </dgm:catLst>
  <dgm:sampData>
    <dgm:dataModel>
      <dgm:ptLst>
        <dgm:pt modelId="0" type="doc"/>
        <dgm:pt modelId="1">
          <dgm:prSet phldr="1"/>
        </dgm:pt>
        <dgm:pt modelId="2">
          <dgm:prSet phldr="1"/>
        </dgm:pt>
        <dgm:pt modelId="3">
          <dgm:prSet phldr="1"/>
        </dgm:pt>
      </dgm:ptLst>
      <dgm:cxnLst>
        <dgm:cxn modelId="4" srcId="0" destId="1" srcOrd="0" destOrd="0"/>
        <dgm:cxn modelId="5" srcId="0" destId="2" srcOrd="1" destOrd="0"/>
        <dgm:cxn modelId="6" srcId="0" destId="3" srcOrd="2" destOrd="0"/>
      </dgm:cxnLst>
      <dgm:bg/>
      <dgm:whole/>
    </dgm:dataModel>
  </dgm:sampData>
  <dgm:styleData>
    <dgm:dataModel>
      <dgm:ptLst>
        <dgm:pt modelId="0" type="doc"/>
        <dgm:pt modelId="1"/>
        <dgm:pt modelId="2"/>
      </dgm:ptLst>
      <dgm:cxnLst>
        <dgm:cxn modelId="4" srcId="0" destId="1" srcOrd="0" destOrd="0"/>
        <dgm:cxn modelId="5"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linear">
    <dgm:varLst>
      <dgm:dir/>
      <dgm:animLvl val="lvl"/>
      <dgm:resizeHandles val="exact"/>
    </dgm:varLst>
    <dgm:choose name="Name0">
      <dgm:if name="Name1" func="var" arg="dir" op="equ" val="norm">
        <dgm:alg type="lin">
          <dgm:param type="linDir" val="fromT"/>
          <dgm:param type="vertAlign" val="mid"/>
          <dgm:param type="horzAlign" val="l"/>
          <dgm:param type="nodeHorzAlign" val="l"/>
        </dgm:alg>
      </dgm:if>
      <dgm:else name="Name2">
        <dgm:alg type="lin">
          <dgm:param type="linDir" val="fromT"/>
          <dgm:param type="vertAlign" val="mid"/>
          <dgm:param type="horzAlign" val="r"/>
          <dgm:param type="nodeHorzAlign" val="r"/>
        </dgm:alg>
      </dgm:else>
    </dgm:choose>
    <dgm:shape xmlns:r="http://schemas.openxmlformats.org/officeDocument/2006/relationships" r:blip="">
      <dgm:adjLst/>
    </dgm:shape>
    <dgm:presOf/>
    <dgm:constrLst>
      <dgm:constr type="w" for="ch" forName="parentLin" refType="w"/>
      <dgm:constr type="h" for="ch" forName="parentLin" val="INF"/>
      <dgm:constr type="w" for="des" forName="parentLeftMargin" refType="w" fact="0.05"/>
      <dgm:constr type="w" for="des" forName="parentText" refType="w" fact="0.7"/>
      <dgm:constr type="h" for="des" forName="parentText" refType="primFontSz" refFor="des" refForName="parentText" fact="0.82"/>
      <dgm:constr type="h" for="ch" forName="negativeSpace" refType="primFontSz" refFor="des" refForName="parentText" fact="-0.41"/>
      <dgm:constr type="h" for="ch" forName="negativeSpace" refType="h" refFor="des" refForName="parentText" op="lte" fact="-0.82"/>
      <dgm:constr type="h" for="ch" forName="negativeSpace" refType="h" refFor="des" refForName="parentText" op="gte" fact="-0.82"/>
      <dgm:constr type="w" for="ch" forName="childText" refType="w"/>
      <dgm:constr type="h" for="ch" forName="childText" refType="primFontSz" refFor="des" refForName="parentText" fact="0.7"/>
      <dgm:constr type="primFontSz" for="des" forName="parentText" val="65"/>
      <dgm:constr type="primFontSz" for="ch" forName="childText" refType="primFontSz" refFor="des" refForName="parentText"/>
      <dgm:constr type="tMarg" for="ch" forName="childText" refType="primFontSz" refFor="des" refForName="parentText" fact="1.64"/>
      <dgm:constr type="tMarg" for="ch" forName="childText" refType="h" refFor="des" refForName="parentText" op="lte" fact="3.28"/>
      <dgm:constr type="tMarg" for="ch" forName="childText" refType="h" refFor="des" refForName="parentText" op="gte" fact="3.28"/>
      <dgm:constr type="lMarg" for="ch" forName="childText" refType="w" fact="0.22"/>
      <dgm:constr type="rMarg" for="ch" forName="childText" refType="lMarg" refFor="ch" refForName="childText"/>
      <dgm:constr type="lMarg" for="des" forName="parentText" refType="w" fact="0.075"/>
      <dgm:constr type="rMarg" for="des" forName="parentText" refType="lMarg" refFor="des" refForName="parentText"/>
      <dgm:constr type="h" for="ch" forName="spaceBetweenRectangles" refType="primFontSz" refFor="des" refForName="parentText" fact="0.15"/>
    </dgm:constrLst>
    <dgm:ruleLst>
      <dgm:rule type="primFontSz" for="des" forName="parentText" val="5" fact="NaN" max="NaN"/>
    </dgm:ruleLst>
    <dgm:forEach name="Name3" axis="ch" ptType="node">
      <dgm:layoutNode name="parentLin">
        <dgm:choose name="Name4">
          <dgm:if name="Name5" func="var" arg="dir" op="equ" val="norm">
            <dgm:alg type="lin">
              <dgm:param type="linDir" val="fromL"/>
              <dgm:param type="horzAlign" val="l"/>
              <dgm:param type="nodeHorzAlign" val="l"/>
            </dgm:alg>
          </dgm:if>
          <dgm:else name="Name6">
            <dgm:alg type="lin">
              <dgm:param type="linDir" val="fromR"/>
              <dgm:param type="horzAlign" val="r"/>
              <dgm:param type="nodeHorzAlign" val="r"/>
            </dgm:alg>
          </dgm:else>
        </dgm:choose>
        <dgm:shape xmlns:r="http://schemas.openxmlformats.org/officeDocument/2006/relationships" r:blip="">
          <dgm:adjLst/>
        </dgm:shape>
        <dgm:presOf/>
        <dgm:constrLst/>
        <dgm:ruleLst/>
        <dgm:layoutNode name="parentLeftMargin">
          <dgm:alg type="sp"/>
          <dgm:shape xmlns:r="http://schemas.openxmlformats.org/officeDocument/2006/relationships" type="rect" r:blip="" hideGeom="1">
            <dgm:adjLst/>
          </dgm:shape>
          <dgm:presOf axis="self"/>
          <dgm:constrLst>
            <dgm:constr type="h"/>
          </dgm:constrLst>
          <dgm:ruleLst/>
        </dgm:layoutNode>
        <dgm:layoutNode name="parentText" styleLbl="node1">
          <dgm:varLst>
            <dgm:chMax val="0"/>
            <dgm:bulletEnabled val="1"/>
          </dgm:varLst>
          <dgm:choose name="Name7">
            <dgm:if name="Name8" func="var" arg="dir" op="equ" val="norm">
              <dgm:alg type="tx">
                <dgm:param type="parTxLTRAlign" val="l"/>
                <dgm:param type="parTxRTLAlign" val="l"/>
              </dgm:alg>
            </dgm:if>
            <dgm:else name="Name9">
              <dgm:alg type="tx">
                <dgm:param type="parTxLTRAlign" val="r"/>
                <dgm:param type="parTxRTLAlign" val="r"/>
              </dgm:alg>
            </dgm:else>
          </dgm:choose>
          <dgm:shape xmlns:r="http://schemas.openxmlformats.org/officeDocument/2006/relationships" type="roundRect" r:blip="">
            <dgm:adjLst/>
          </dgm:shape>
          <dgm:presOf axis="self" ptType="node"/>
          <dgm:constrLst>
            <dgm:constr type="tMarg"/>
            <dgm:constr type="bMarg"/>
          </dgm:constrLst>
          <dgm:ruleLst/>
        </dgm:layoutNode>
      </dgm:layoutNode>
      <dgm:layoutNode name="negativeSpace">
        <dgm:alg type="sp"/>
        <dgm:shape xmlns:r="http://schemas.openxmlformats.org/officeDocument/2006/relationships" r:blip="">
          <dgm:adjLst/>
        </dgm:shape>
        <dgm:presOf/>
        <dgm:constrLst/>
        <dgm:ruleLst/>
      </dgm:layoutNode>
      <dgm:layoutNode name="childText" styleLbl="conFgAcc1">
        <dgm:varLst>
          <dgm:bulletEnabled val="1"/>
        </dgm:varLst>
        <dgm:alg type="tx">
          <dgm:param type="stBulletLvl" val="1"/>
        </dgm:alg>
        <dgm:shape xmlns:r="http://schemas.openxmlformats.org/officeDocument/2006/relationships" type="rect" r:blip="" zOrderOff="-2">
          <dgm:adjLst/>
        </dgm:shape>
        <dgm:presOf axis="des" ptType="node"/>
        <dgm:constrLst>
          <dgm:constr type="secFontSz" refType="primFontSz"/>
        </dgm:constrLst>
        <dgm:ruleLst>
          <dgm:rule type="h" val="INF" fact="NaN" max="NaN"/>
        </dgm:ruleLst>
      </dgm:layoutNode>
      <dgm:forEach name="Name10" axis="followSib" ptType="sibTrans" cnt="1">
        <dgm:layoutNode name="spaceBetweenRectangles">
          <dgm:alg type="sp"/>
          <dgm:shape xmlns:r="http://schemas.openxmlformats.org/officeDocument/2006/relationships" r:blip="">
            <dgm:adjLst/>
          </dgm:shape>
          <dgm:presOf/>
          <dgm:constrLst/>
          <dgm:ruleLst/>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diagramLayout" Target="../diagrams/layout1.xml"/><Relationship Id="rId13" Type="http://schemas.openxmlformats.org/officeDocument/2006/relationships/chart" Target="../charts/chart1.xml"/><Relationship Id="rId3" Type="http://schemas.openxmlformats.org/officeDocument/2006/relationships/image" Target="../media/image2.png"/><Relationship Id="rId7" Type="http://schemas.openxmlformats.org/officeDocument/2006/relationships/diagramData" Target="../diagrams/data1.xml"/><Relationship Id="rId12" Type="http://schemas.openxmlformats.org/officeDocument/2006/relationships/image" Target="../media/image5.png"/><Relationship Id="rId17" Type="http://schemas.microsoft.com/office/2014/relationships/chartEx" Target="../charts/chartEx1.xml"/><Relationship Id="rId2" Type="http://schemas.openxmlformats.org/officeDocument/2006/relationships/hyperlink" Target="https://pxhere.com/en/photo/1179028" TargetMode="External"/><Relationship Id="rId16" Type="http://schemas.openxmlformats.org/officeDocument/2006/relationships/chart" Target="../charts/chart4.xml"/><Relationship Id="rId1" Type="http://schemas.openxmlformats.org/officeDocument/2006/relationships/image" Target="../media/image1.jpeg"/><Relationship Id="rId6" Type="http://schemas.openxmlformats.org/officeDocument/2006/relationships/image" Target="../media/image4.png"/><Relationship Id="rId11" Type="http://schemas.microsoft.com/office/2007/relationships/diagramDrawing" Target="../diagrams/drawing1.xml"/><Relationship Id="rId5" Type="http://schemas.microsoft.com/office/2017/06/relationships/model3d" Target="../media/model3d1.glb"/><Relationship Id="rId15" Type="http://schemas.openxmlformats.org/officeDocument/2006/relationships/chart" Target="../charts/chart3.xml"/><Relationship Id="rId10" Type="http://schemas.openxmlformats.org/officeDocument/2006/relationships/diagramColors" Target="../diagrams/colors1.xml"/><Relationship Id="rId4" Type="http://schemas.openxmlformats.org/officeDocument/2006/relationships/image" Target="../media/image3.svg"/><Relationship Id="rId9" Type="http://schemas.openxmlformats.org/officeDocument/2006/relationships/diagramQuickStyle" Target="../diagrams/quickStyle1.xml"/><Relationship Id="rId1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14</xdr:row>
      <xdr:rowOff>0</xdr:rowOff>
    </xdr:from>
    <xdr:to>
      <xdr:col>2</xdr:col>
      <xdr:colOff>381000</xdr:colOff>
      <xdr:row>18</xdr:row>
      <xdr:rowOff>103991</xdr:rowOff>
    </xdr:to>
    <xdr:pic>
      <xdr:nvPicPr>
        <xdr:cNvPr id="9" name="Picture 8">
          <a:extLst>
            <a:ext uri="{FF2B5EF4-FFF2-40B4-BE49-F238E27FC236}">
              <a16:creationId xmlns:a16="http://schemas.microsoft.com/office/drawing/2014/main" id="{8A4218EA-ECEA-AF47-216B-4E73CCE4801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647700" y="2560320"/>
          <a:ext cx="1341120" cy="835511"/>
        </a:xfrm>
        <a:prstGeom prst="rect">
          <a:avLst/>
        </a:prstGeom>
      </xdr:spPr>
    </xdr:pic>
    <xdr:clientData/>
  </xdr:twoCellAnchor>
  <xdr:twoCellAnchor>
    <xdr:from>
      <xdr:col>3</xdr:col>
      <xdr:colOff>30480</xdr:colOff>
      <xdr:row>14</xdr:row>
      <xdr:rowOff>60960</xdr:rowOff>
    </xdr:from>
    <xdr:to>
      <xdr:col>4</xdr:col>
      <xdr:colOff>434340</xdr:colOff>
      <xdr:row>15</xdr:row>
      <xdr:rowOff>38100</xdr:rowOff>
    </xdr:to>
    <xdr:cxnSp macro="">
      <xdr:nvCxnSpPr>
        <xdr:cNvPr id="11" name="Straight Arrow Connector 10">
          <a:extLst>
            <a:ext uri="{FF2B5EF4-FFF2-40B4-BE49-F238E27FC236}">
              <a16:creationId xmlns:a16="http://schemas.microsoft.com/office/drawing/2014/main" id="{AA0E5CB2-25B0-6E23-AD81-EBE7B2C8BC60}"/>
            </a:ext>
          </a:extLst>
        </xdr:cNvPr>
        <xdr:cNvCxnSpPr/>
      </xdr:nvCxnSpPr>
      <xdr:spPr>
        <a:xfrm flipV="1">
          <a:off x="2461260" y="2621280"/>
          <a:ext cx="1158240" cy="1600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190500</xdr:colOff>
      <xdr:row>17</xdr:row>
      <xdr:rowOff>38100</xdr:rowOff>
    </xdr:from>
    <xdr:to>
      <xdr:col>5</xdr:col>
      <xdr:colOff>83820</xdr:colOff>
      <xdr:row>20</xdr:row>
      <xdr:rowOff>53340</xdr:rowOff>
    </xdr:to>
    <xdr:sp macro="" textlink="">
      <xdr:nvSpPr>
        <xdr:cNvPr id="12" name="Oval 11">
          <a:extLst>
            <a:ext uri="{FF2B5EF4-FFF2-40B4-BE49-F238E27FC236}">
              <a16:creationId xmlns:a16="http://schemas.microsoft.com/office/drawing/2014/main" id="{1DC3B705-9C48-CCB8-D53E-9E98F22EEAB9}"/>
            </a:ext>
          </a:extLst>
        </xdr:cNvPr>
        <xdr:cNvSpPr/>
      </xdr:nvSpPr>
      <xdr:spPr>
        <a:xfrm>
          <a:off x="2621280" y="3147060"/>
          <a:ext cx="1303020" cy="563880"/>
        </a:xfrm>
        <a:prstGeom prst="ellipse">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5</xdr:col>
      <xdr:colOff>373380</xdr:colOff>
      <xdr:row>14</xdr:row>
      <xdr:rowOff>99060</xdr:rowOff>
    </xdr:from>
    <xdr:to>
      <xdr:col>6</xdr:col>
      <xdr:colOff>175260</xdr:colOff>
      <xdr:row>19</xdr:row>
      <xdr:rowOff>38100</xdr:rowOff>
    </xdr:to>
    <xdr:cxnSp macro="">
      <xdr:nvCxnSpPr>
        <xdr:cNvPr id="14" name="Connector: Elbow 13">
          <a:extLst>
            <a:ext uri="{FF2B5EF4-FFF2-40B4-BE49-F238E27FC236}">
              <a16:creationId xmlns:a16="http://schemas.microsoft.com/office/drawing/2014/main" id="{2A395134-2D4B-2E41-79E6-B45064BC80F5}"/>
            </a:ext>
          </a:extLst>
        </xdr:cNvPr>
        <xdr:cNvCxnSpPr/>
      </xdr:nvCxnSpPr>
      <xdr:spPr>
        <a:xfrm rot="16200000" flipH="1">
          <a:off x="4046220" y="2827020"/>
          <a:ext cx="853440" cy="518160"/>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6</xdr:col>
      <xdr:colOff>502920</xdr:colOff>
      <xdr:row>13</xdr:row>
      <xdr:rowOff>137160</xdr:rowOff>
    </xdr:from>
    <xdr:to>
      <xdr:col>7</xdr:col>
      <xdr:colOff>716280</xdr:colOff>
      <xdr:row>18</xdr:row>
      <xdr:rowOff>137160</xdr:rowOff>
    </xdr:to>
    <xdr:pic>
      <xdr:nvPicPr>
        <xdr:cNvPr id="16" name="Graphic 15" descr="Universal Access">
          <a:extLst>
            <a:ext uri="{FF2B5EF4-FFF2-40B4-BE49-F238E27FC236}">
              <a16:creationId xmlns:a16="http://schemas.microsoft.com/office/drawing/2014/main" id="{A111CEF3-CA7E-EE45-FA3F-14EAF0C087B6}"/>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059680" y="2514600"/>
          <a:ext cx="914400" cy="914400"/>
        </a:xfrm>
        <a:prstGeom prst="rect">
          <a:avLst/>
        </a:prstGeom>
      </xdr:spPr>
    </xdr:pic>
    <xdr:clientData/>
  </xdr:twoCellAnchor>
  <xdr:twoCellAnchor>
    <xdr:from>
      <xdr:col>1</xdr:col>
      <xdr:colOff>105976</xdr:colOff>
      <xdr:row>19</xdr:row>
      <xdr:rowOff>45492</xdr:rowOff>
    </xdr:from>
    <xdr:to>
      <xdr:col>2</xdr:col>
      <xdr:colOff>327660</xdr:colOff>
      <xdr:row>27</xdr:row>
      <xdr:rowOff>17388</xdr:rowOff>
    </xdr:to>
    <mc:AlternateContent xmlns:mc="http://schemas.openxmlformats.org/markup-compatibility/2006">
      <mc:Choice xmlns:am3d="http://schemas.microsoft.com/office/drawing/2017/model3d" Requires="am3d">
        <xdr:graphicFrame macro="">
          <xdr:nvGraphicFramePr>
            <xdr:cNvPr id="17" name="3D Model 16" descr="Beating heart">
              <a:extLst>
                <a:ext uri="{FF2B5EF4-FFF2-40B4-BE49-F238E27FC236}">
                  <a16:creationId xmlns:a16="http://schemas.microsoft.com/office/drawing/2014/main" id="{57A96E85-1EEC-E2E9-1293-C51B0C668FFC}"/>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1181804" cy="1434936"/>
                  </a:xfrm>
                  <a:prstGeom prst="rect">
                    <a:avLst/>
                  </a:prstGeom>
                </am3d:spPr>
                <am3d:camera>
                  <am3d:pos x="0" y="0" z="64201578"/>
                  <am3d:up dx="0" dy="36000000" dz="0"/>
                  <am3d:lookAt x="0" y="0" z="0"/>
                  <am3d:perspective fov="2700000"/>
                </am3d:camera>
                <am3d:trans>
                  <am3d:meterPerModelUnit n="5624546" d="1000000"/>
                  <am3d:preTrans dx="225996" dy="-17636886" dz="3137461"/>
                  <am3d:scale>
                    <am3d:sx n="1000000" d="1000000"/>
                    <am3d:sy n="1000000" d="1000000"/>
                    <am3d:sz n="1000000" d="1000000"/>
                  </am3d:scale>
                  <am3d:rot/>
                  <am3d:postTrans dx="0" dy="0" dz="0"/>
                </am3d:trans>
                <am3d:raster rName="Office3DRenderer" rVer="16.0.8326">
                  <am3d:blip r:embed="rId6"/>
                </am3d:raster>
                <am3d:extLst>
                  <a:ext uri="{9A65AA19-BECB-4387-8358-8AD5134E1D82}">
                    <a3danim:embedAnim xmlns:a3danim="http://schemas.microsoft.com/office/drawing/2018/animation/model3d" animId="0">
                      <a3danim:animPr length="1000" count="indefinite"/>
                    </a3danim:embedAnim>
                  </a:ext>
                  <a:ext uri="{E9DE012E-A134-456F-84FE-255F9AAD75C6}">
                    <a3danim:posterFrame xmlns:a3danim="http://schemas.microsoft.com/office/drawing/2018/animation/model3d" animId="0"/>
                  </a:ext>
                </am3d:extLst>
                <am3d:objViewport viewportSz="1841632"/>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7" name="3D Model 16" descr="Beating heart">
              <a:extLst>
                <a:ext uri="{FF2B5EF4-FFF2-40B4-BE49-F238E27FC236}">
                  <a16:creationId xmlns:a16="http://schemas.microsoft.com/office/drawing/2014/main" id="{57A96E85-1EEC-E2E9-1293-C51B0C668FFC}"/>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6"/>
            <a:stretch>
              <a:fillRect/>
            </a:stretch>
          </xdr:blipFill>
          <xdr:spPr>
            <a:xfrm>
              <a:off x="750141" y="3478420"/>
              <a:ext cx="1180076" cy="1417339"/>
            </a:xfrm>
            <a:prstGeom prst="rect">
              <a:avLst/>
            </a:prstGeom>
          </xdr:spPr>
        </xdr:pic>
      </mc:Fallback>
    </mc:AlternateContent>
    <xdr:clientData/>
  </xdr:twoCellAnchor>
  <xdr:twoCellAnchor>
    <xdr:from>
      <xdr:col>8</xdr:col>
      <xdr:colOff>30480</xdr:colOff>
      <xdr:row>19</xdr:row>
      <xdr:rowOff>137160</xdr:rowOff>
    </xdr:from>
    <xdr:to>
      <xdr:col>11</xdr:col>
      <xdr:colOff>68580</xdr:colOff>
      <xdr:row>27</xdr:row>
      <xdr:rowOff>129540</xdr:rowOff>
    </xdr:to>
    <xdr:graphicFrame macro="">
      <xdr:nvGraphicFramePr>
        <xdr:cNvPr id="18" name="Diagram 17">
          <a:extLst>
            <a:ext uri="{FF2B5EF4-FFF2-40B4-BE49-F238E27FC236}">
              <a16:creationId xmlns:a16="http://schemas.microsoft.com/office/drawing/2014/main" id="{8D83CE0E-0783-8F0C-F95B-D199A0BBFAF3}"/>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7" r:lo="rId8" r:qs="rId9" r:cs="rId10"/>
        </a:graphicData>
      </a:graphic>
    </xdr:graphicFrame>
    <xdr:clientData/>
  </xdr:twoCellAnchor>
  <xdr:twoCellAnchor editAs="oneCell">
    <xdr:from>
      <xdr:col>11</xdr:col>
      <xdr:colOff>473676</xdr:colOff>
      <xdr:row>13</xdr:row>
      <xdr:rowOff>164757</xdr:rowOff>
    </xdr:from>
    <xdr:to>
      <xdr:col>15</xdr:col>
      <xdr:colOff>555693</xdr:colOff>
      <xdr:row>24</xdr:row>
      <xdr:rowOff>20595</xdr:rowOff>
    </xdr:to>
    <xdr:pic>
      <xdr:nvPicPr>
        <xdr:cNvPr id="20" name="Picture 19">
          <a:extLst>
            <a:ext uri="{FF2B5EF4-FFF2-40B4-BE49-F238E27FC236}">
              <a16:creationId xmlns:a16="http://schemas.microsoft.com/office/drawing/2014/main" id="{59723D71-54DB-2857-BC99-42640A9AC70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587946" y="2574325"/>
          <a:ext cx="3541909" cy="1894702"/>
        </a:xfrm>
        <a:prstGeom prst="rect">
          <a:avLst/>
        </a:prstGeom>
        <a:ln w="190500" cap="sq">
          <a:solidFill>
            <a:srgbClr val="C8C6BD"/>
          </a:solidFill>
          <a:prstDash val="solid"/>
          <a:miter lim="800000"/>
        </a:ln>
        <a:effectLst>
          <a:outerShdw blurRad="254000" algn="bl" rotWithShape="0">
            <a:srgbClr val="000000">
              <a:alpha val="43000"/>
            </a:srgbClr>
          </a:outerShdw>
        </a:effectLst>
        <a:scene3d>
          <a:camera prst="perspectiveFront" fov="5400000"/>
          <a:lightRig rig="threePt" dir="t">
            <a:rot lat="0" lon="0" rev="2100000"/>
          </a:lightRig>
        </a:scene3d>
        <a:sp3d extrusionH="25400">
          <a:bevelT w="304800" h="152400" prst="hardEdge"/>
          <a:extrusionClr>
            <a:srgbClr val="000000"/>
          </a:extrusionClr>
        </a:sp3d>
      </xdr:spPr>
    </xdr:pic>
    <xdr:clientData/>
  </xdr:twoCellAnchor>
  <xdr:twoCellAnchor>
    <xdr:from>
      <xdr:col>18</xdr:col>
      <xdr:colOff>518160</xdr:colOff>
      <xdr:row>6</xdr:row>
      <xdr:rowOff>148590</xdr:rowOff>
    </xdr:from>
    <xdr:to>
      <xdr:col>26</xdr:col>
      <xdr:colOff>213360</xdr:colOff>
      <xdr:row>21</xdr:row>
      <xdr:rowOff>148590</xdr:rowOff>
    </xdr:to>
    <xdr:graphicFrame macro="">
      <xdr:nvGraphicFramePr>
        <xdr:cNvPr id="21" name="Chart 20">
          <a:extLst>
            <a:ext uri="{FF2B5EF4-FFF2-40B4-BE49-F238E27FC236}">
              <a16:creationId xmlns:a16="http://schemas.microsoft.com/office/drawing/2014/main" id="{185D0734-F58A-FA78-498F-31885EB268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18</xdr:col>
      <xdr:colOff>480060</xdr:colOff>
      <xdr:row>1</xdr:row>
      <xdr:rowOff>34290</xdr:rowOff>
    </xdr:from>
    <xdr:to>
      <xdr:col>26</xdr:col>
      <xdr:colOff>175260</xdr:colOff>
      <xdr:row>16</xdr:row>
      <xdr:rowOff>34290</xdr:rowOff>
    </xdr:to>
    <xdr:graphicFrame macro="">
      <xdr:nvGraphicFramePr>
        <xdr:cNvPr id="22" name="Chart 21">
          <a:extLst>
            <a:ext uri="{FF2B5EF4-FFF2-40B4-BE49-F238E27FC236}">
              <a16:creationId xmlns:a16="http://schemas.microsoft.com/office/drawing/2014/main" id="{CE29971B-5CB9-79AF-4063-313C35253C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26</xdr:col>
      <xdr:colOff>365760</xdr:colOff>
      <xdr:row>1</xdr:row>
      <xdr:rowOff>118110</xdr:rowOff>
    </xdr:from>
    <xdr:to>
      <xdr:col>34</xdr:col>
      <xdr:colOff>60960</xdr:colOff>
      <xdr:row>16</xdr:row>
      <xdr:rowOff>118110</xdr:rowOff>
    </xdr:to>
    <xdr:graphicFrame macro="">
      <xdr:nvGraphicFramePr>
        <xdr:cNvPr id="23" name="Chart 22">
          <a:extLst>
            <a:ext uri="{FF2B5EF4-FFF2-40B4-BE49-F238E27FC236}">
              <a16:creationId xmlns:a16="http://schemas.microsoft.com/office/drawing/2014/main" id="{20D01428-0497-657A-0671-010B7F35BA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16</xdr:col>
      <xdr:colOff>152400</xdr:colOff>
      <xdr:row>16</xdr:row>
      <xdr:rowOff>125730</xdr:rowOff>
    </xdr:from>
    <xdr:to>
      <xdr:col>23</xdr:col>
      <xdr:colOff>320040</xdr:colOff>
      <xdr:row>31</xdr:row>
      <xdr:rowOff>125730</xdr:rowOff>
    </xdr:to>
    <xdr:graphicFrame macro="">
      <xdr:nvGraphicFramePr>
        <xdr:cNvPr id="24" name="Chart 23">
          <a:extLst>
            <a:ext uri="{FF2B5EF4-FFF2-40B4-BE49-F238E27FC236}">
              <a16:creationId xmlns:a16="http://schemas.microsoft.com/office/drawing/2014/main" id="{95E45048-A581-0ABF-3D30-D5C4517004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24</xdr:col>
      <xdr:colOff>7541</xdr:colOff>
      <xdr:row>16</xdr:row>
      <xdr:rowOff>125022</xdr:rowOff>
    </xdr:from>
    <xdr:to>
      <xdr:col>31</xdr:col>
      <xdr:colOff>315483</xdr:colOff>
      <xdr:row>31</xdr:row>
      <xdr:rowOff>125023</xdr:rowOff>
    </xdr:to>
    <mc:AlternateContent xmlns:mc="http://schemas.openxmlformats.org/markup-compatibility/2006">
      <mc:Choice xmlns:cx4="http://schemas.microsoft.com/office/drawing/2016/5/10/chartex" Requires="cx4">
        <xdr:graphicFrame macro="">
          <xdr:nvGraphicFramePr>
            <xdr:cNvPr id="25" name="Chart 24">
              <a:extLst>
                <a:ext uri="{FF2B5EF4-FFF2-40B4-BE49-F238E27FC236}">
                  <a16:creationId xmlns:a16="http://schemas.microsoft.com/office/drawing/2014/main" id="{BCE65A5B-1D3D-AE10-95AE-03E57DDAA9A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17670701" y="3051102"/>
              <a:ext cx="4575142" cy="274320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190500</xdr:colOff>
      <xdr:row>12</xdr:row>
      <xdr:rowOff>7620</xdr:rowOff>
    </xdr:from>
    <xdr:to>
      <xdr:col>5</xdr:col>
      <xdr:colOff>868680</xdr:colOff>
      <xdr:row>25</xdr:row>
      <xdr:rowOff>97155</xdr:rowOff>
    </xdr:to>
    <mc:AlternateContent xmlns:mc="http://schemas.openxmlformats.org/markup-compatibility/2006" xmlns:a14="http://schemas.microsoft.com/office/drawing/2010/main">
      <mc:Choice Requires="a14">
        <xdr:graphicFrame macro="">
          <xdr:nvGraphicFramePr>
            <xdr:cNvPr id="2" name="Region">
              <a:extLst>
                <a:ext uri="{FF2B5EF4-FFF2-40B4-BE49-F238E27FC236}">
                  <a16:creationId xmlns:a16="http://schemas.microsoft.com/office/drawing/2014/main" id="{1244BB2C-4849-572A-7947-0650D8FE113F}"/>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312920" y="22021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76200</xdr:colOff>
      <xdr:row>11</xdr:row>
      <xdr:rowOff>80010</xdr:rowOff>
    </xdr:from>
    <xdr:to>
      <xdr:col>10</xdr:col>
      <xdr:colOff>30480</xdr:colOff>
      <xdr:row>26</xdr:row>
      <xdr:rowOff>80010</xdr:rowOff>
    </xdr:to>
    <xdr:graphicFrame macro="">
      <xdr:nvGraphicFramePr>
        <xdr:cNvPr id="3" name="Chart 2">
          <a:extLst>
            <a:ext uri="{FF2B5EF4-FFF2-40B4-BE49-F238E27FC236}">
              <a16:creationId xmlns:a16="http://schemas.microsoft.com/office/drawing/2014/main" id="{02DBC506-2BC0-C146-5FA9-D8072B6FC9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335280</xdr:colOff>
      <xdr:row>12</xdr:row>
      <xdr:rowOff>167640</xdr:rowOff>
    </xdr:from>
    <xdr:to>
      <xdr:col>3</xdr:col>
      <xdr:colOff>594360</xdr:colOff>
      <xdr:row>20</xdr:row>
      <xdr:rowOff>76200</xdr:rowOff>
    </xdr:to>
    <mc:AlternateContent xmlns:mc="http://schemas.openxmlformats.org/markup-compatibility/2006" xmlns:tsle="http://schemas.microsoft.com/office/drawing/2012/timeslicer">
      <mc:Choice Requires="tsle">
        <xdr:graphicFrame macro="">
          <xdr:nvGraphicFramePr>
            <xdr:cNvPr id="4" name="Delivery Date">
              <a:extLst>
                <a:ext uri="{FF2B5EF4-FFF2-40B4-BE49-F238E27FC236}">
                  <a16:creationId xmlns:a16="http://schemas.microsoft.com/office/drawing/2014/main" id="{4539AD3E-139D-3F8C-E1D2-D8B46FC89D6B}"/>
                </a:ext>
              </a:extLst>
            </xdr:cNvPr>
            <xdr:cNvGraphicFramePr/>
          </xdr:nvGraphicFramePr>
          <xdr:xfrm>
            <a:off x="0" y="0"/>
            <a:ext cx="0" cy="0"/>
          </xdr:xfrm>
          <a:graphic>
            <a:graphicData uri="http://schemas.microsoft.com/office/drawing/2012/timeslicer">
              <tsle:timeslicer name="Delivery Date"/>
            </a:graphicData>
          </a:graphic>
        </xdr:graphicFrame>
      </mc:Choice>
      <mc:Fallback xmlns="">
        <xdr:sp macro="" textlink="">
          <xdr:nvSpPr>
            <xdr:cNvPr id="0" name=""/>
            <xdr:cNvSpPr>
              <a:spLocks noTextEdit="1"/>
            </xdr:cNvSpPr>
          </xdr:nvSpPr>
          <xdr:spPr>
            <a:xfrm>
              <a:off x="335280" y="236220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oneCellAnchor>
    <xdr:from>
      <xdr:col>9</xdr:col>
      <xdr:colOff>360553</xdr:colOff>
      <xdr:row>4</xdr:row>
      <xdr:rowOff>117824</xdr:rowOff>
    </xdr:from>
    <xdr:ext cx="1641094" cy="457772"/>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78F762F1-44BF-6748-0FDF-5DF9FD26CE1C}"/>
                </a:ext>
              </a:extLst>
            </xdr:cNvPr>
            <xdr:cNvSpPr txBox="1"/>
          </xdr:nvSpPr>
          <xdr:spPr>
            <a:xfrm>
              <a:off x="10685653" y="849344"/>
              <a:ext cx="1641094" cy="4577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p>
                      <m:sSupPr>
                        <m:ctrlPr>
                          <a:rPr lang="en-IN" sz="1100" i="1">
                            <a:latin typeface="Cambria Math" panose="02040503050406030204" pitchFamily="18" charset="0"/>
                          </a:rPr>
                        </m:ctrlPr>
                      </m:sSupPr>
                      <m:e>
                        <m:d>
                          <m:dPr>
                            <m:ctrlPr>
                              <a:rPr lang="en-IN" sz="1100" i="1">
                                <a:latin typeface="Cambria Math" panose="02040503050406030204" pitchFamily="18" charset="0"/>
                              </a:rPr>
                            </m:ctrlPr>
                          </m:dPr>
                          <m:e>
                            <m:r>
                              <a:rPr lang="en-IN" sz="1100" i="1">
                                <a:latin typeface="Cambria Math" panose="02040503050406030204" pitchFamily="18" charset="0"/>
                              </a:rPr>
                              <m:t>𝑥</m:t>
                            </m:r>
                            <m:r>
                              <a:rPr lang="en-IN" sz="1100" i="1">
                                <a:latin typeface="Cambria Math" panose="02040503050406030204" pitchFamily="18" charset="0"/>
                              </a:rPr>
                              <m:t>+</m:t>
                            </m:r>
                            <m:r>
                              <a:rPr lang="en-IN" sz="1100" i="1">
                                <a:latin typeface="Cambria Math" panose="02040503050406030204" pitchFamily="18" charset="0"/>
                              </a:rPr>
                              <m:t>𝑎</m:t>
                            </m:r>
                          </m:e>
                        </m:d>
                      </m:e>
                      <m:sup>
                        <m:r>
                          <a:rPr lang="en-IN" sz="1100" i="1">
                            <a:latin typeface="Cambria Math" panose="02040503050406030204" pitchFamily="18" charset="0"/>
                          </a:rPr>
                          <m:t>𝑛</m:t>
                        </m:r>
                      </m:sup>
                    </m:sSup>
                    <m:r>
                      <a:rPr lang="en-IN" sz="1100" i="1">
                        <a:latin typeface="Cambria Math" panose="02040503050406030204" pitchFamily="18" charset="0"/>
                      </a:rPr>
                      <m:t>=</m:t>
                    </m:r>
                    <m:nary>
                      <m:naryPr>
                        <m:chr m:val="∑"/>
                        <m:ctrlPr>
                          <a:rPr lang="en-IN" sz="1100" i="1">
                            <a:latin typeface="Cambria Math" panose="02040503050406030204" pitchFamily="18" charset="0"/>
                          </a:rPr>
                        </m:ctrlPr>
                      </m:naryPr>
                      <m:sub>
                        <m:r>
                          <a:rPr lang="en-IN" sz="1100" i="1">
                            <a:latin typeface="Cambria Math" panose="02040503050406030204" pitchFamily="18" charset="0"/>
                          </a:rPr>
                          <m:t>𝑘</m:t>
                        </m:r>
                        <m:r>
                          <a:rPr lang="en-IN" sz="1100" i="1">
                            <a:latin typeface="Cambria Math" panose="02040503050406030204" pitchFamily="18" charset="0"/>
                          </a:rPr>
                          <m:t>=0</m:t>
                        </m:r>
                      </m:sub>
                      <m:sup>
                        <m:r>
                          <a:rPr lang="en-IN" sz="1100" i="1">
                            <a:latin typeface="Cambria Math" panose="02040503050406030204" pitchFamily="18" charset="0"/>
                          </a:rPr>
                          <m:t>𝑛</m:t>
                        </m:r>
                      </m:sup>
                      <m:e>
                        <m:d>
                          <m:dPr>
                            <m:ctrlPr>
                              <a:rPr lang="en-IN" sz="1100" i="1">
                                <a:latin typeface="Cambria Math" panose="02040503050406030204" pitchFamily="18" charset="0"/>
                              </a:rPr>
                            </m:ctrlPr>
                          </m:dPr>
                          <m:e>
                            <m:f>
                              <m:fPr>
                                <m:type m:val="noBar"/>
                                <m:ctrlPr>
                                  <a:rPr lang="en-IN" sz="1100" i="1">
                                    <a:latin typeface="Cambria Math" panose="02040503050406030204" pitchFamily="18" charset="0"/>
                                  </a:rPr>
                                </m:ctrlPr>
                              </m:fPr>
                              <m:num>
                                <m:r>
                                  <a:rPr lang="en-IN" sz="1100" i="1">
                                    <a:latin typeface="Cambria Math" panose="02040503050406030204" pitchFamily="18" charset="0"/>
                                  </a:rPr>
                                  <m:t>𝑛</m:t>
                                </m:r>
                              </m:num>
                              <m:den>
                                <m:r>
                                  <a:rPr lang="en-IN" sz="1100" i="1">
                                    <a:latin typeface="Cambria Math" panose="02040503050406030204" pitchFamily="18" charset="0"/>
                                  </a:rPr>
                                  <m:t>𝑘</m:t>
                                </m:r>
                              </m:den>
                            </m:f>
                          </m:e>
                        </m:d>
                        <m:sSup>
                          <m:sSupPr>
                            <m:ctrlPr>
                              <a:rPr lang="en-IN" sz="1100" i="1">
                                <a:latin typeface="Cambria Math" panose="02040503050406030204" pitchFamily="18" charset="0"/>
                              </a:rPr>
                            </m:ctrlPr>
                          </m:sSupPr>
                          <m:e>
                            <m:r>
                              <a:rPr lang="en-IN" sz="1100" i="1">
                                <a:latin typeface="Cambria Math" panose="02040503050406030204" pitchFamily="18" charset="0"/>
                              </a:rPr>
                              <m:t>𝑥</m:t>
                            </m:r>
                          </m:e>
                          <m:sup>
                            <m:r>
                              <a:rPr lang="en-IN" sz="1100" i="1">
                                <a:latin typeface="Cambria Math" panose="02040503050406030204" pitchFamily="18" charset="0"/>
                              </a:rPr>
                              <m:t>𝑘</m:t>
                            </m:r>
                          </m:sup>
                        </m:sSup>
                        <m:sSup>
                          <m:sSupPr>
                            <m:ctrlPr>
                              <a:rPr lang="en-IN" sz="1100" i="1">
                                <a:latin typeface="Cambria Math" panose="02040503050406030204" pitchFamily="18" charset="0"/>
                              </a:rPr>
                            </m:ctrlPr>
                          </m:sSupPr>
                          <m:e>
                            <m:r>
                              <a:rPr lang="en-IN" sz="1100" i="1">
                                <a:latin typeface="Cambria Math" panose="02040503050406030204" pitchFamily="18" charset="0"/>
                              </a:rPr>
                              <m:t>𝑎</m:t>
                            </m:r>
                          </m:e>
                          <m:sup>
                            <m:r>
                              <a:rPr lang="en-IN" sz="1100" i="1">
                                <a:latin typeface="Cambria Math" panose="02040503050406030204" pitchFamily="18" charset="0"/>
                              </a:rPr>
                              <m:t>𝑛</m:t>
                            </m:r>
                            <m:r>
                              <a:rPr lang="en-IN" sz="1100" i="1">
                                <a:latin typeface="Cambria Math" panose="02040503050406030204" pitchFamily="18" charset="0"/>
                              </a:rPr>
                              <m:t>−</m:t>
                            </m:r>
                            <m:r>
                              <a:rPr lang="en-IN" sz="1100" i="1">
                                <a:latin typeface="Cambria Math" panose="02040503050406030204" pitchFamily="18" charset="0"/>
                              </a:rPr>
                              <m:t>𝑘</m:t>
                            </m:r>
                          </m:sup>
                        </m:sSup>
                      </m:e>
                    </m:nary>
                  </m:oMath>
                </m:oMathPara>
              </a14:m>
              <a:endParaRPr lang="en-IN" sz="1100"/>
            </a:p>
          </xdr:txBody>
        </xdr:sp>
      </mc:Choice>
      <mc:Fallback xmlns="">
        <xdr:sp macro="" textlink="">
          <xdr:nvSpPr>
            <xdr:cNvPr id="5" name="TextBox 4">
              <a:extLst>
                <a:ext uri="{FF2B5EF4-FFF2-40B4-BE49-F238E27FC236}">
                  <a16:creationId xmlns:a16="http://schemas.microsoft.com/office/drawing/2014/main" id="{78F762F1-44BF-6748-0FDF-5DF9FD26CE1C}"/>
                </a:ext>
              </a:extLst>
            </xdr:cNvPr>
            <xdr:cNvSpPr txBox="1"/>
          </xdr:nvSpPr>
          <xdr:spPr>
            <a:xfrm>
              <a:off x="10685653" y="849344"/>
              <a:ext cx="1641094" cy="4577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IN" sz="1100" i="0">
                  <a:latin typeface="Cambria Math" panose="02040503050406030204" pitchFamily="18" charset="0"/>
                </a:rPr>
                <a:t>(𝑥+𝑎)^𝑛=∑24_(𝑘=0)^𝑛▒〖(𝑛¦𝑘) 𝑥^𝑘 𝑎^(𝑛−𝑘) 〗</a:t>
              </a:r>
              <a:endParaRPr lang="en-IN" sz="1100"/>
            </a:p>
          </xdr:txBody>
        </xdr:sp>
      </mc:Fallback>
    </mc:AlternateContent>
    <xdr:clientData/>
  </xdr:oneCellAnchor>
  <xdr:oneCellAnchor>
    <xdr:from>
      <xdr:col>10</xdr:col>
      <xdr:colOff>492183</xdr:colOff>
      <xdr:row>8</xdr:row>
      <xdr:rowOff>15055</xdr:rowOff>
    </xdr:from>
    <xdr:ext cx="585353" cy="937629"/>
    <xdr:sp macro="" textlink="">
      <xdr:nvSpPr>
        <xdr:cNvPr id="6" name="Rectangle 5">
          <a:extLst>
            <a:ext uri="{FF2B5EF4-FFF2-40B4-BE49-F238E27FC236}">
              <a16:creationId xmlns:a16="http://schemas.microsoft.com/office/drawing/2014/main" id="{4502D3E5-8BDA-C962-A054-5BBA3AC5521D}"/>
            </a:ext>
          </a:extLst>
        </xdr:cNvPr>
        <xdr:cNvSpPr/>
      </xdr:nvSpPr>
      <xdr:spPr>
        <a:xfrm>
          <a:off x="11426883" y="1478095"/>
          <a:ext cx="585353" cy="937629"/>
        </a:xfrm>
        <a:prstGeom prst="rect">
          <a:avLst/>
        </a:prstGeom>
        <a:noFill/>
      </xdr:spPr>
      <xdr:txBody>
        <a:bodyPr wrap="none" lIns="91440" tIns="45720" rIns="91440" bIns="45720">
          <a:spAutoFit/>
        </a:bodyPr>
        <a:lstStyle/>
        <a:p>
          <a:pPr algn="ctr"/>
          <a:r>
            <a:rPr lang="en-US" sz="5400" b="0" cap="none" spc="0">
              <a:ln w="0"/>
              <a:solidFill>
                <a:schemeClr val="tx1"/>
              </a:solidFill>
              <a:effectLst>
                <a:outerShdw blurRad="38100" dist="19050" dir="2700000" algn="tl" rotWithShape="0">
                  <a:schemeClr val="dk1">
                    <a:alpha val="40000"/>
                  </a:schemeClr>
                </a:outerShdw>
              </a:effectLst>
            </a:rPr>
            <a:t>A</a:t>
          </a:r>
        </a:p>
      </xdr:txBody>
    </xdr:sp>
    <xdr:clientData/>
  </xdr:oneCellAnchor>
  <xdr:twoCellAnchor>
    <xdr:from>
      <xdr:col>12</xdr:col>
      <xdr:colOff>259080</xdr:colOff>
      <xdr:row>9</xdr:row>
      <xdr:rowOff>99060</xdr:rowOff>
    </xdr:from>
    <xdr:to>
      <xdr:col>14</xdr:col>
      <xdr:colOff>45720</xdr:colOff>
      <xdr:row>13</xdr:row>
      <xdr:rowOff>99060</xdr:rowOff>
    </xdr:to>
    <xdr:sp macro="" textlink="">
      <xdr:nvSpPr>
        <xdr:cNvPr id="7" name="TextBox 6">
          <a:extLst>
            <a:ext uri="{FF2B5EF4-FFF2-40B4-BE49-F238E27FC236}">
              <a16:creationId xmlns:a16="http://schemas.microsoft.com/office/drawing/2014/main" id="{BD7F5B2B-0423-86AF-B1A1-C536380508B6}"/>
            </a:ext>
          </a:extLst>
        </xdr:cNvPr>
        <xdr:cNvSpPr txBox="1"/>
      </xdr:nvSpPr>
      <xdr:spPr>
        <a:xfrm>
          <a:off x="12412980" y="1744980"/>
          <a:ext cx="1005840" cy="7315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VXXVB CVB  CB  CB</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979.506603703703" createdVersion="8" refreshedVersion="8" minRefreshableVersion="3" recordCount="10" xr:uid="{2D6CC7AD-9B35-4DF2-9B6F-43D2920BC13D}">
  <cacheSource type="worksheet">
    <worksheetSource ref="B2:R12" sheet="DATA UNDERSTING"/>
  </cacheSource>
  <cacheFields count="17">
    <cacheField name="Delivery Date" numFmtId="14">
      <sharedItems containsSemiMixedTypes="0" containsNonDate="0" containsDate="1" containsString="0" minDate="2025-04-06T00:00:00" maxDate="2025-04-07T00:00:00" count="1">
        <d v="2025-04-06T00:00:00"/>
      </sharedItems>
    </cacheField>
    <cacheField name="Order Date" numFmtId="14">
      <sharedItems containsSemiMixedTypes="0" containsNonDate="0" containsDate="1" containsString="0" minDate="2025-04-01T00:00:00" maxDate="2025-04-11T00:00:00"/>
    </cacheField>
    <cacheField name="Customer" numFmtId="49">
      <sharedItems/>
    </cacheField>
    <cacheField name="Product" numFmtId="49">
      <sharedItems count="3">
        <s v="Widget A"/>
        <s v="Gadget B"/>
        <s v="Gadget C"/>
      </sharedItems>
    </cacheField>
    <cacheField name="Category" numFmtId="49">
      <sharedItems count="2">
        <s v="Widgets"/>
        <s v="Gadgets"/>
      </sharedItems>
    </cacheField>
    <cacheField name="Quantity" numFmtId="1">
      <sharedItems containsSemiMixedTypes="0" containsString="0" containsNumber="1" containsInteger="1" minValue="10" maxValue="60"/>
    </cacheField>
    <cacheField name="UnitPrice" numFmtId="166">
      <sharedItems containsSemiMixedTypes="0" containsString="0" containsNumber="1" containsInteger="1" minValue="20" maxValue="40"/>
    </cacheField>
    <cacheField name="Discount %" numFmtId="1">
      <sharedItems containsSemiMixedTypes="0" containsString="0" containsNumber="1" containsInteger="1" minValue="0" maxValue="10"/>
    </cacheField>
    <cacheField name="SalesRep" numFmtId="49">
      <sharedItems/>
    </cacheField>
    <cacheField name="Region" numFmtId="49">
      <sharedItems count="3">
        <s v="North"/>
        <s v="South"/>
        <s v="East"/>
      </sharedItems>
    </cacheField>
    <cacheField name="CostPerUnit" numFmtId="166">
      <sharedItems containsSemiMixedTypes="0" containsString="0" containsNumber="1" containsInteger="1" minValue="15" maxValue="15"/>
    </cacheField>
    <cacheField name="StockQty" numFmtId="1">
      <sharedItems containsSemiMixedTypes="0" containsString="0" containsNumber="1" containsInteger="1" minValue="90" maxValue="200"/>
    </cacheField>
    <cacheField name="RestockDate" numFmtId="14">
      <sharedItems containsSemiMixedTypes="0" containsNonDate="0" containsDate="1" containsString="0" minDate="2025-04-15T00:00:00" maxDate="2025-04-23T00:00:00"/>
    </cacheField>
    <cacheField name="DeliveryDays" numFmtId="1">
      <sharedItems containsSemiMixedTypes="0" containsString="0" containsNumber="1" containsInteger="1" minValue="3" maxValue="6"/>
    </cacheField>
    <cacheField name="PaymentStatus" numFmtId="49">
      <sharedItems/>
    </cacheField>
    <cacheField name="ReturnQty" numFmtId="1">
      <sharedItems containsSemiMixedTypes="0" containsString="0" containsNumber="1" containsInteger="1" minValue="0" maxValue="5"/>
    </cacheField>
    <cacheField name="Rating" numFmtId="165">
      <sharedItems containsSemiMixedTypes="0" containsString="0" containsNumber="1" minValue="3.5" maxValue="4.8"/>
    </cacheField>
  </cacheFields>
  <extLst>
    <ext xmlns:x14="http://schemas.microsoft.com/office/spreadsheetml/2009/9/main" uri="{725AE2AE-9491-48be-B2B4-4EB974FC3084}">
      <x14:pivotCacheDefinition pivotCacheId="167474953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
  <r>
    <x v="0"/>
    <d v="2025-04-01T00:00:00"/>
    <s v="Acme Corp"/>
    <x v="0"/>
    <x v="0"/>
    <n v="50"/>
    <n v="20"/>
    <n v="5"/>
    <s v="Alice"/>
    <x v="0"/>
    <n v="15"/>
    <n v="200"/>
    <d v="2025-04-15T00:00:00"/>
    <n v="3"/>
    <s v="Paid"/>
    <n v="0"/>
    <n v="4.5"/>
  </r>
  <r>
    <x v="0"/>
    <d v="2025-04-02T00:00:00"/>
    <s v="Beta LLC"/>
    <x v="1"/>
    <x v="1"/>
    <n v="29"/>
    <n v="35"/>
    <n v="0"/>
    <s v="Bob"/>
    <x v="1"/>
    <n v="15"/>
    <n v="150"/>
    <d v="2025-04-20T00:00:00"/>
    <n v="5"/>
    <s v="Pending"/>
    <n v="2"/>
    <n v="4"/>
  </r>
  <r>
    <x v="0"/>
    <d v="2025-04-03T00:00:00"/>
    <s v="Acme Corp"/>
    <x v="0"/>
    <x v="0"/>
    <n v="20"/>
    <n v="20"/>
    <n v="10"/>
    <s v="Alice"/>
    <x v="0"/>
    <n v="15"/>
    <n v="180"/>
    <d v="2025-04-15T00:00:00"/>
    <n v="3"/>
    <s v="Paid"/>
    <n v="1"/>
    <n v="3.8"/>
  </r>
  <r>
    <x v="0"/>
    <d v="2025-04-04T00:00:00"/>
    <s v="Delta Inc"/>
    <x v="2"/>
    <x v="1"/>
    <n v="15"/>
    <n v="40"/>
    <n v="0"/>
    <s v="Charlie"/>
    <x v="2"/>
    <n v="15"/>
    <n v="100"/>
    <d v="2025-04-18T00:00:00"/>
    <n v="4"/>
    <s v="Paid"/>
    <n v="0"/>
    <n v="4.2"/>
  </r>
  <r>
    <x v="0"/>
    <d v="2025-04-05T00:00:00"/>
    <s v="Beta LLC"/>
    <x v="0"/>
    <x v="0"/>
    <n v="25"/>
    <n v="20"/>
    <n v="5"/>
    <s v="Bob"/>
    <x v="1"/>
    <n v="15"/>
    <n v="180"/>
    <d v="2025-04-20T00:00:00"/>
    <n v="5"/>
    <s v="Paid"/>
    <n v="0"/>
    <n v="4.7"/>
  </r>
  <r>
    <x v="0"/>
    <d v="2025-04-06T00:00:00"/>
    <s v="Gamma Ltd"/>
    <x v="1"/>
    <x v="1"/>
    <n v="40"/>
    <n v="35"/>
    <n v="7"/>
    <s v="Alice"/>
    <x v="0"/>
    <n v="15"/>
    <n v="130"/>
    <d v="2025-04-22T00:00:00"/>
    <n v="6"/>
    <s v="Pending"/>
    <n v="0"/>
    <n v="4.3"/>
  </r>
  <r>
    <x v="0"/>
    <d v="2025-04-07T00:00:00"/>
    <s v="Delta Inc"/>
    <x v="0"/>
    <x v="0"/>
    <n v="60"/>
    <n v="20"/>
    <n v="0"/>
    <s v="Charlie"/>
    <x v="2"/>
    <n v="15"/>
    <n v="160"/>
    <d v="2025-04-18T00:00:00"/>
    <n v="4"/>
    <s v="Paid"/>
    <n v="5"/>
    <n v="3.5"/>
  </r>
  <r>
    <x v="0"/>
    <d v="2025-04-08T00:00:00"/>
    <s v="Acme Corp"/>
    <x v="2"/>
    <x v="1"/>
    <n v="10"/>
    <n v="40"/>
    <n v="0"/>
    <s v="Alice"/>
    <x v="0"/>
    <n v="15"/>
    <n v="90"/>
    <d v="2025-04-15T00:00:00"/>
    <n v="3"/>
    <s v="Paid"/>
    <n v="0"/>
    <n v="4.8"/>
  </r>
  <r>
    <x v="0"/>
    <d v="2025-04-09T00:00:00"/>
    <s v="Beta LLC"/>
    <x v="0"/>
    <x v="0"/>
    <n v="35"/>
    <n v="20"/>
    <n v="3"/>
    <s v="Bob"/>
    <x v="1"/>
    <n v="15"/>
    <n v="140"/>
    <d v="2025-04-20T00:00:00"/>
    <n v="5"/>
    <s v="Pending"/>
    <n v="0"/>
    <n v="4.0999999999999996"/>
  </r>
  <r>
    <x v="0"/>
    <d v="2025-04-10T00:00:00"/>
    <s v="Gamma Ltd"/>
    <x v="1"/>
    <x v="1"/>
    <n v="20"/>
    <n v="35"/>
    <n v="5"/>
    <s v="Charlie"/>
    <x v="2"/>
    <n v="15"/>
    <n v="110"/>
    <d v="2025-04-22T00:00:00"/>
    <n v="6"/>
    <s v="Paid"/>
    <n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15C205D-9A88-4597-BEA6-33C6B719756E}" name="PivotTable2" cacheId="0" dataPosition="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I11" firstHeaderRow="1" firstDataRow="3" firstDataCol="1"/>
  <pivotFields count="17">
    <pivotField numFmtId="14" showAll="0">
      <items count="2">
        <item x="0"/>
        <item t="default"/>
      </items>
    </pivotField>
    <pivotField numFmtId="14" showAll="0"/>
    <pivotField showAll="0"/>
    <pivotField axis="axisRow" showAll="0">
      <items count="4">
        <item x="1"/>
        <item x="2"/>
        <item x="0"/>
        <item t="default"/>
      </items>
    </pivotField>
    <pivotField axis="axisRow" showAll="0">
      <items count="3">
        <item x="1"/>
        <item x="0"/>
        <item t="default"/>
      </items>
    </pivotField>
    <pivotField numFmtId="1" showAll="0"/>
    <pivotField dataField="1" numFmtId="166" showAll="0"/>
    <pivotField dataField="1" numFmtId="1" showAll="0"/>
    <pivotField showAll="0"/>
    <pivotField axis="axisCol" showAll="0">
      <items count="4">
        <item x="2"/>
        <item x="0"/>
        <item x="1"/>
        <item t="default"/>
      </items>
    </pivotField>
    <pivotField numFmtId="166" showAll="0"/>
    <pivotField numFmtId="1" showAll="0"/>
    <pivotField numFmtId="14" showAll="0"/>
    <pivotField numFmtId="1" showAll="0"/>
    <pivotField showAll="0"/>
    <pivotField numFmtId="1" showAll="0"/>
    <pivotField numFmtId="165" showAll="0"/>
  </pivotFields>
  <rowFields count="2">
    <field x="4"/>
    <field x="3"/>
  </rowFields>
  <rowItems count="6">
    <i>
      <x/>
    </i>
    <i r="1">
      <x/>
    </i>
    <i r="1">
      <x v="1"/>
    </i>
    <i>
      <x v="1"/>
    </i>
    <i r="1">
      <x v="2"/>
    </i>
    <i t="grand">
      <x/>
    </i>
  </rowItems>
  <colFields count="2">
    <field x="9"/>
    <field x="-2"/>
  </colFields>
  <colItems count="8">
    <i>
      <x/>
      <x/>
    </i>
    <i r="1" i="1">
      <x v="1"/>
    </i>
    <i>
      <x v="1"/>
      <x/>
    </i>
    <i r="1" i="1">
      <x v="1"/>
    </i>
    <i>
      <x v="2"/>
      <x/>
    </i>
    <i r="1" i="1">
      <x v="1"/>
    </i>
    <i t="grand">
      <x/>
    </i>
    <i t="grand" i="1">
      <x/>
    </i>
  </colItems>
  <dataFields count="2">
    <dataField name="Sum of UnitPrice" fld="6" baseField="0" baseItem="0" numFmtId="166"/>
    <dataField name="Sum of Discount %" fld="7" baseField="0" baseItem="0" numFmtId="1"/>
  </dataFields>
  <formats count="1">
    <format dxfId="6">
      <pivotArea collapsedLevelsAreSubtotals="1" fieldPosition="0">
        <references count="4">
          <reference field="4294967294" count="1" selected="0">
            <x v="0"/>
          </reference>
          <reference field="3" count="1">
            <x v="1"/>
          </reference>
          <reference field="4" count="1" selected="0">
            <x v="0"/>
          </reference>
          <reference field="9" count="1" selected="0">
            <x v="1"/>
          </reference>
        </references>
      </pivotArea>
    </format>
  </formats>
  <chartFormats count="11">
    <chartFormat chart="0" format="0" series="1">
      <pivotArea type="data" outline="0" fieldPosition="0">
        <references count="2">
          <reference field="4294967294" count="1" selected="0">
            <x v="0"/>
          </reference>
          <reference field="9" count="1" selected="0">
            <x v="0"/>
          </reference>
        </references>
      </pivotArea>
    </chartFormat>
    <chartFormat chart="0" format="1" series="1">
      <pivotArea type="data" outline="0" fieldPosition="0">
        <references count="2">
          <reference field="4294967294" count="1" selected="0">
            <x v="1"/>
          </reference>
          <reference field="9" count="1" selected="0">
            <x v="0"/>
          </reference>
        </references>
      </pivotArea>
    </chartFormat>
    <chartFormat chart="0" format="2" series="1">
      <pivotArea type="data" outline="0" fieldPosition="0">
        <references count="2">
          <reference field="4294967294" count="1" selected="0">
            <x v="0"/>
          </reference>
          <reference field="9" count="1" selected="0">
            <x v="1"/>
          </reference>
        </references>
      </pivotArea>
    </chartFormat>
    <chartFormat chart="0" format="3" series="1">
      <pivotArea type="data" outline="0" fieldPosition="0">
        <references count="2">
          <reference field="4294967294" count="1" selected="0">
            <x v="1"/>
          </reference>
          <reference field="9" count="1" selected="0">
            <x v="1"/>
          </reference>
        </references>
      </pivotArea>
    </chartFormat>
    <chartFormat chart="0" format="4" series="1">
      <pivotArea type="data" outline="0" fieldPosition="0">
        <references count="2">
          <reference field="4294967294" count="1" selected="0">
            <x v="0"/>
          </reference>
          <reference field="9" count="1" selected="0">
            <x v="2"/>
          </reference>
        </references>
      </pivotArea>
    </chartFormat>
    <chartFormat chart="0" format="5" series="1">
      <pivotArea type="data" outline="0" fieldPosition="0">
        <references count="2">
          <reference field="4294967294" count="1" selected="0">
            <x v="1"/>
          </reference>
          <reference field="9" count="1" selected="0">
            <x v="2"/>
          </reference>
        </references>
      </pivotArea>
    </chartFormat>
    <chartFormat chart="0" format="6" series="1">
      <pivotArea type="data" outline="0" fieldPosition="0">
        <references count="3">
          <reference field="4294967294" count="1" selected="0">
            <x v="0"/>
          </reference>
          <reference field="3" count="1" selected="0">
            <x v="0"/>
          </reference>
          <reference field="4" count="1" selected="0">
            <x v="0"/>
          </reference>
        </references>
      </pivotArea>
    </chartFormat>
    <chartFormat chart="0" format="7" series="1">
      <pivotArea type="data" outline="0" fieldPosition="0">
        <references count="3">
          <reference field="4294967294" count="1" selected="0">
            <x v="0"/>
          </reference>
          <reference field="3" count="1" selected="0">
            <x v="1"/>
          </reference>
          <reference field="4" count="1" selected="0">
            <x v="0"/>
          </reference>
        </references>
      </pivotArea>
    </chartFormat>
    <chartFormat chart="0" format="8" series="1">
      <pivotArea type="data" outline="0" fieldPosition="0">
        <references count="3">
          <reference field="4294967294" count="1" selected="0">
            <x v="0"/>
          </reference>
          <reference field="3" count="1" selected="0">
            <x v="2"/>
          </reference>
          <reference field="4" count="1" selected="0">
            <x v="1"/>
          </reference>
        </references>
      </pivotArea>
    </chartFormat>
    <chartFormat chart="0" format="9" series="1">
      <pivotArea type="data" grandCol="1" outline="0" fieldPosition="0">
        <references count="1">
          <reference field="4294967294" count="1" selected="0">
            <x v="0"/>
          </reference>
        </references>
      </pivotArea>
    </chartFormat>
    <chartFormat chart="0" format="10" series="1">
      <pivotArea type="data" grandCol="1" outline="0" fieldPosition="0">
        <references count="1">
          <reference field="4294967294" count="1" selected="0">
            <x v="1"/>
          </reference>
        </references>
      </pivotArea>
    </chartFormat>
  </chartFormats>
  <pivotTableStyleInfo name="PivotStyleLight10" showRowHeaders="1" showColHeaders="1" showRowStripes="0" showColStripes="0" showLastColumn="1"/>
  <filters count="1">
    <filter fld="0" type="dateBetween" evalOrder="-1" id="20" name="Delivery Date">
      <autoFilter ref="A1">
        <filterColumn colId="0">
          <customFilters and="1">
            <customFilter operator="greaterThanOrEqual" val="45658"/>
            <customFilter operator="lessThanOrEqual" val="46022"/>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D68C5E54-FFD5-4509-ACE5-2D678159B188}" sourceName="Region">
  <pivotTables>
    <pivotTable tabId="5" name="PivotTable2"/>
  </pivotTables>
  <data>
    <tabular pivotCacheId="1674749539">
      <items count="3">
        <i x="2" s="1"/>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AF90B02D-D06A-4B6F-A97D-78EBCB71E771}" cache="Slicer_Region" caption="Region"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72F9DA9-976E-4A9E-83E9-27B0332B3235}" name="Table1" displayName="Table1" ref="A2:R12" totalsRowShown="0" headerRowDxfId="28" headerRowBorderDxfId="27" tableBorderDxfId="26" totalsRowBorderDxfId="25">
  <autoFilter ref="A2:R12" xr:uid="{A72F9DA9-976E-4A9E-83E9-27B0332B3235}"/>
  <tableColumns count="18">
    <tableColumn id="1" xr3:uid="{EB3FE329-C05F-4C77-8E89-6D4028C0E0FB}" name="OrderID" dataDxfId="24"/>
    <tableColumn id="2" xr3:uid="{3C27993A-039A-4A48-A277-C1908A73057D}" name="Delivery Date" dataDxfId="23"/>
    <tableColumn id="3" xr3:uid="{09EED43F-1081-4AE9-9AA9-9298403C4607}" name="Order Date" dataDxfId="22"/>
    <tableColumn id="4" xr3:uid="{55EE2E75-2E45-4B0E-88D3-12064E1D87E2}" name="Customer" dataDxfId="21"/>
    <tableColumn id="5" xr3:uid="{C716FD44-5387-40A3-8324-E2D7F271E0D5}" name="Product" dataDxfId="20"/>
    <tableColumn id="6" xr3:uid="{B8CF3D0D-151C-4423-A27C-3A37AAD601CF}" name="Category" dataDxfId="19"/>
    <tableColumn id="7" xr3:uid="{48FAE813-4BC9-4B00-A017-ECC254BE8947}" name="Quantity" dataDxfId="18"/>
    <tableColumn id="8" xr3:uid="{A2DB3CC8-949F-41D5-8E2D-214BED2EACD7}" name="UnitPrice" dataDxfId="17"/>
    <tableColumn id="9" xr3:uid="{4F9F7FBE-B3E7-42F8-B502-A21F3C45D8A3}" name="Discount %" dataDxfId="16"/>
    <tableColumn id="10" xr3:uid="{8A1FFDB0-086D-49C9-ADF3-EFEBFC11ABD1}" name="SalesRep" dataDxfId="15"/>
    <tableColumn id="11" xr3:uid="{491CD91E-E117-46B9-BC80-C4F0D1E8A6A5}" name="Region" dataDxfId="14"/>
    <tableColumn id="12" xr3:uid="{FAAC832F-AD33-44BC-B9C0-8F213BD5540D}" name="CostPerUnit" dataDxfId="13"/>
    <tableColumn id="13" xr3:uid="{C13CDFA5-8A72-48AE-BAEE-826C6DDE31B3}" name="StockQty" dataDxfId="12"/>
    <tableColumn id="14" xr3:uid="{C303C708-CF26-44BE-8A11-5CC2EE7114E1}" name="RestockDate" dataDxfId="11"/>
    <tableColumn id="15" xr3:uid="{BC759878-4EE2-4DC6-BDE7-2CBAC046F22D}" name="DeliveryDays" dataDxfId="10"/>
    <tableColumn id="16" xr3:uid="{11D7B896-075C-4CA5-B078-0C542A2514E3}" name="PaymentStatus" dataDxfId="9"/>
    <tableColumn id="17" xr3:uid="{3842B912-D73D-47BF-AD68-EEE3BB97CF27}" name="ReturnQty" dataDxfId="8"/>
    <tableColumn id="18" xr3:uid="{4CA6B660-6281-4444-B16C-273993CFF986}" name="Rating" dataDxfId="7"/>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elivery_Date" xr10:uid="{6C2B9DD5-40E1-4373-A6E6-8DCB636A7A26}" sourceName="Delivery Date">
  <pivotTables>
    <pivotTable tabId="5" name="PivotTable2"/>
  </pivotTables>
  <state minimalRefreshVersion="6" lastRefreshVersion="6" pivotCacheId="1674749539" filterType="dateBetween">
    <selection startDate="2025-01-01T00:00:00" endDate="2025-12-31T00:00:00"/>
    <bounds startDate="2025-01-01T00:00:00" endDate="202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elivery Date" xr10:uid="{0D2FB620-601A-40BD-A4DD-77FE4D277F67}" cache="NativeTimeline_Delivery_Date" caption="Delivery Date" level="2" selectionLevel="0" scrollPosition="2025-01-01T00:00:00"/>
</timelines>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438" row="3">
    <wetp:webextensionref xmlns:r="http://schemas.openxmlformats.org/officeDocument/2006/relationships" r:id="rId1"/>
  </wetp:taskpane>
</wetp:taskpanes>
</file>

<file path=xl/webextensions/webextension1.xml><?xml version="1.0" encoding="utf-8"?>
<we:webextension xmlns:we="http://schemas.microsoft.com/office/webextensions/webextension/2010/11" id="{19C066DC-5451-4B65-BD38-29B401346FC5}">
  <we:reference id="wa200005502" version="1.0.0.12" store="en-US" storeType="OMEX"/>
  <we:alternateReferences>
    <we:reference id="wa200005502" version="1.0.0.12" store="wa200005502" storeType="OMEX"/>
  </we:alternateReferences>
  <we:properties>
    <we:property name="docId" value="&quot;ssTlkeFb6EIlF2WmNShmX&quot;"/>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5" Type="http://schemas.microsoft.com/office/2011/relationships/timeline" Target="../timelines/timeline1.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F2AE93-A999-4912-B575-9002AFB204AA}">
  <dimension ref="A1:R53"/>
  <sheetViews>
    <sheetView topLeftCell="C34" workbookViewId="0">
      <selection activeCell="K53" sqref="K53"/>
    </sheetView>
  </sheetViews>
  <sheetFormatPr defaultRowHeight="14.4" x14ac:dyDescent="0.3"/>
  <cols>
    <col min="1" max="1" width="8.5546875" bestFit="1" customWidth="1"/>
    <col min="2" max="2" width="11.88671875" bestFit="1" customWidth="1"/>
    <col min="3" max="3" width="13.33203125" bestFit="1" customWidth="1"/>
    <col min="4" max="4" width="10.33203125" bestFit="1" customWidth="1"/>
    <col min="5" max="5" width="11.109375" customWidth="1"/>
    <col min="6" max="6" width="8.33203125" bestFit="1" customWidth="1"/>
    <col min="7" max="7" width="8" bestFit="1" customWidth="1"/>
    <col min="8" max="8" width="8.44140625" bestFit="1" customWidth="1"/>
    <col min="9" max="9" width="10" bestFit="1" customWidth="1"/>
    <col min="10" max="10" width="9.5546875" customWidth="1"/>
    <col min="11" max="11" width="6.5546875" bestFit="1" customWidth="1"/>
    <col min="12" max="12" width="10.77734375" bestFit="1" customWidth="1"/>
    <col min="13" max="13" width="8.33203125" bestFit="1" customWidth="1"/>
    <col min="14" max="14" width="14.6640625" bestFit="1" customWidth="1"/>
    <col min="15" max="15" width="11.44140625" bestFit="1" customWidth="1"/>
    <col min="16" max="16" width="13.21875" bestFit="1" customWidth="1"/>
    <col min="17" max="17" width="9.33203125" bestFit="1" customWidth="1"/>
    <col min="18" max="18" width="6.109375" bestFit="1" customWidth="1"/>
  </cols>
  <sheetData>
    <row r="1" spans="1:18" x14ac:dyDescent="0.3">
      <c r="A1" s="64" t="s">
        <v>102</v>
      </c>
      <c r="B1" s="64"/>
      <c r="C1" s="64"/>
      <c r="D1" s="64"/>
      <c r="E1" s="64"/>
      <c r="F1" s="64"/>
      <c r="G1" s="64"/>
      <c r="H1" s="64"/>
      <c r="I1" s="64"/>
      <c r="J1" s="64"/>
      <c r="K1" s="64"/>
      <c r="L1" s="64"/>
      <c r="M1" s="64"/>
      <c r="N1" s="64"/>
      <c r="O1" s="64"/>
      <c r="P1" s="64"/>
      <c r="Q1" s="64"/>
      <c r="R1" s="64"/>
    </row>
    <row r="2" spans="1:18" x14ac:dyDescent="0.3">
      <c r="A2" s="12" t="s">
        <v>0</v>
      </c>
      <c r="B2" s="12" t="s">
        <v>70</v>
      </c>
      <c r="C2" s="12" t="s">
        <v>71</v>
      </c>
      <c r="D2" s="12" t="s">
        <v>72</v>
      </c>
      <c r="E2" s="12" t="s">
        <v>5</v>
      </c>
      <c r="F2" s="12" t="s">
        <v>73</v>
      </c>
      <c r="G2" s="12" t="s">
        <v>6</v>
      </c>
      <c r="H2" s="12" t="s">
        <v>74</v>
      </c>
      <c r="I2" s="12" t="s">
        <v>75</v>
      </c>
      <c r="J2" s="12" t="s">
        <v>76</v>
      </c>
      <c r="K2" s="12" t="s">
        <v>77</v>
      </c>
      <c r="L2" s="12" t="s">
        <v>78</v>
      </c>
      <c r="M2" s="12" t="s">
        <v>79</v>
      </c>
      <c r="N2" s="12" t="s">
        <v>80</v>
      </c>
      <c r="O2" s="12" t="s">
        <v>81</v>
      </c>
      <c r="P2" s="12" t="s">
        <v>82</v>
      </c>
      <c r="Q2" s="12" t="s">
        <v>83</v>
      </c>
      <c r="R2" s="12" t="s">
        <v>84</v>
      </c>
    </row>
    <row r="3" spans="1:18" x14ac:dyDescent="0.3">
      <c r="A3" s="8">
        <v>1001</v>
      </c>
      <c r="B3" s="9">
        <v>45753</v>
      </c>
      <c r="C3" s="9">
        <v>45748</v>
      </c>
      <c r="D3" s="10" t="s">
        <v>85</v>
      </c>
      <c r="E3" s="10" t="s">
        <v>86</v>
      </c>
      <c r="F3" s="10" t="s">
        <v>87</v>
      </c>
      <c r="G3" s="8">
        <v>50</v>
      </c>
      <c r="H3" s="11">
        <v>20</v>
      </c>
      <c r="I3" s="8">
        <v>5</v>
      </c>
      <c r="J3" s="10" t="s">
        <v>88</v>
      </c>
      <c r="K3" s="10" t="s">
        <v>89</v>
      </c>
      <c r="L3" s="11">
        <v>15</v>
      </c>
      <c r="M3" s="8">
        <v>200</v>
      </c>
      <c r="N3" s="9">
        <v>45762</v>
      </c>
      <c r="O3" s="8">
        <v>3</v>
      </c>
      <c r="P3" s="10" t="s">
        <v>90</v>
      </c>
      <c r="Q3" s="8">
        <v>0</v>
      </c>
      <c r="R3" s="7">
        <v>4.5</v>
      </c>
    </row>
    <row r="4" spans="1:18" x14ac:dyDescent="0.3">
      <c r="A4" s="8">
        <v>1001</v>
      </c>
      <c r="B4" s="9">
        <v>45753</v>
      </c>
      <c r="C4" s="9">
        <v>45749</v>
      </c>
      <c r="D4" s="10" t="s">
        <v>91</v>
      </c>
      <c r="E4" s="10" t="s">
        <v>92</v>
      </c>
      <c r="F4" s="10" t="s">
        <v>93</v>
      </c>
      <c r="G4" s="8">
        <v>29</v>
      </c>
      <c r="H4" s="11">
        <v>35</v>
      </c>
      <c r="I4" s="8">
        <v>0</v>
      </c>
      <c r="J4" s="10" t="s">
        <v>94</v>
      </c>
      <c r="K4" s="10" t="s">
        <v>95</v>
      </c>
      <c r="L4" s="11">
        <v>15</v>
      </c>
      <c r="M4" s="8">
        <v>150</v>
      </c>
      <c r="N4" s="9">
        <v>45767</v>
      </c>
      <c r="O4" s="8">
        <v>5</v>
      </c>
      <c r="P4" s="10" t="s">
        <v>96</v>
      </c>
      <c r="Q4" s="8">
        <v>2</v>
      </c>
      <c r="R4" s="7">
        <v>4</v>
      </c>
    </row>
    <row r="5" spans="1:18" x14ac:dyDescent="0.3">
      <c r="A5" s="8">
        <v>1001</v>
      </c>
      <c r="B5" s="9">
        <v>45753</v>
      </c>
      <c r="C5" s="9">
        <v>45750</v>
      </c>
      <c r="D5" s="10" t="s">
        <v>85</v>
      </c>
      <c r="E5" s="10" t="s">
        <v>86</v>
      </c>
      <c r="F5" s="10" t="s">
        <v>87</v>
      </c>
      <c r="G5" s="8">
        <v>20</v>
      </c>
      <c r="H5" s="11">
        <v>20</v>
      </c>
      <c r="I5" s="8">
        <v>10</v>
      </c>
      <c r="J5" s="10" t="s">
        <v>88</v>
      </c>
      <c r="K5" s="10" t="s">
        <v>89</v>
      </c>
      <c r="L5" s="11">
        <v>15</v>
      </c>
      <c r="M5" s="8">
        <v>180</v>
      </c>
      <c r="N5" s="9">
        <v>45762</v>
      </c>
      <c r="O5" s="8">
        <v>3</v>
      </c>
      <c r="P5" s="10" t="s">
        <v>90</v>
      </c>
      <c r="Q5" s="8">
        <v>1</v>
      </c>
      <c r="R5" s="7">
        <v>3.8</v>
      </c>
    </row>
    <row r="6" spans="1:18" x14ac:dyDescent="0.3">
      <c r="A6" s="8">
        <v>1001</v>
      </c>
      <c r="B6" s="9">
        <v>45753</v>
      </c>
      <c r="C6" s="9">
        <v>45751</v>
      </c>
      <c r="D6" s="10" t="s">
        <v>97</v>
      </c>
      <c r="E6" s="10" t="s">
        <v>98</v>
      </c>
      <c r="F6" s="10" t="s">
        <v>93</v>
      </c>
      <c r="G6" s="8">
        <v>15</v>
      </c>
      <c r="H6" s="11">
        <v>40</v>
      </c>
      <c r="I6" s="8">
        <v>0</v>
      </c>
      <c r="J6" s="10" t="s">
        <v>99</v>
      </c>
      <c r="K6" s="10" t="s">
        <v>100</v>
      </c>
      <c r="L6" s="11">
        <v>15</v>
      </c>
      <c r="M6" s="8">
        <v>100</v>
      </c>
      <c r="N6" s="9">
        <v>45765</v>
      </c>
      <c r="O6" s="8">
        <v>4</v>
      </c>
      <c r="P6" s="10" t="s">
        <v>90</v>
      </c>
      <c r="Q6" s="8">
        <v>0</v>
      </c>
      <c r="R6" s="7">
        <v>4.2</v>
      </c>
    </row>
    <row r="7" spans="1:18" x14ac:dyDescent="0.3">
      <c r="A7" s="8">
        <v>1001</v>
      </c>
      <c r="B7" s="9">
        <v>45753</v>
      </c>
      <c r="C7" s="9">
        <v>45752</v>
      </c>
      <c r="D7" s="10" t="s">
        <v>91</v>
      </c>
      <c r="E7" s="10" t="s">
        <v>86</v>
      </c>
      <c r="F7" s="10" t="s">
        <v>87</v>
      </c>
      <c r="G7" s="8">
        <v>25</v>
      </c>
      <c r="H7" s="11">
        <v>20</v>
      </c>
      <c r="I7" s="8">
        <v>5</v>
      </c>
      <c r="J7" s="10" t="s">
        <v>94</v>
      </c>
      <c r="K7" s="10" t="s">
        <v>95</v>
      </c>
      <c r="L7" s="11">
        <v>15</v>
      </c>
      <c r="M7" s="8">
        <v>180</v>
      </c>
      <c r="N7" s="9">
        <v>45767</v>
      </c>
      <c r="O7" s="8">
        <v>5</v>
      </c>
      <c r="P7" s="10" t="s">
        <v>90</v>
      </c>
      <c r="Q7" s="8">
        <v>0</v>
      </c>
      <c r="R7" s="7">
        <v>4.7</v>
      </c>
    </row>
    <row r="8" spans="1:18" x14ac:dyDescent="0.3">
      <c r="A8" s="8">
        <v>1001</v>
      </c>
      <c r="B8" s="9">
        <v>45753</v>
      </c>
      <c r="C8" s="9">
        <v>45753</v>
      </c>
      <c r="D8" s="10" t="s">
        <v>101</v>
      </c>
      <c r="E8" s="10" t="s">
        <v>92</v>
      </c>
      <c r="F8" s="10" t="s">
        <v>93</v>
      </c>
      <c r="G8" s="8">
        <v>40</v>
      </c>
      <c r="H8" s="11">
        <v>35</v>
      </c>
      <c r="I8" s="8">
        <v>7</v>
      </c>
      <c r="J8" s="10" t="s">
        <v>88</v>
      </c>
      <c r="K8" s="10" t="s">
        <v>89</v>
      </c>
      <c r="L8" s="11">
        <v>15</v>
      </c>
      <c r="M8" s="8">
        <v>130</v>
      </c>
      <c r="N8" s="9">
        <v>45769</v>
      </c>
      <c r="O8" s="8">
        <v>6</v>
      </c>
      <c r="P8" s="10" t="s">
        <v>96</v>
      </c>
      <c r="Q8" s="8">
        <v>0</v>
      </c>
      <c r="R8" s="7">
        <v>4.3</v>
      </c>
    </row>
    <row r="9" spans="1:18" x14ac:dyDescent="0.3">
      <c r="A9" s="8">
        <v>1001</v>
      </c>
      <c r="B9" s="9">
        <v>45753</v>
      </c>
      <c r="C9" s="9">
        <v>45754</v>
      </c>
      <c r="D9" s="10" t="s">
        <v>97</v>
      </c>
      <c r="E9" s="10" t="s">
        <v>86</v>
      </c>
      <c r="F9" s="10" t="s">
        <v>87</v>
      </c>
      <c r="G9" s="8">
        <v>60</v>
      </c>
      <c r="H9" s="11">
        <v>20</v>
      </c>
      <c r="I9" s="8">
        <v>0</v>
      </c>
      <c r="J9" s="10" t="s">
        <v>99</v>
      </c>
      <c r="K9" s="10" t="s">
        <v>100</v>
      </c>
      <c r="L9" s="11">
        <v>15</v>
      </c>
      <c r="M9" s="8">
        <v>160</v>
      </c>
      <c r="N9" s="9">
        <v>45765</v>
      </c>
      <c r="O9" s="8">
        <v>4</v>
      </c>
      <c r="P9" s="10" t="s">
        <v>90</v>
      </c>
      <c r="Q9" s="8">
        <v>5</v>
      </c>
      <c r="R9" s="7">
        <v>3.5</v>
      </c>
    </row>
    <row r="10" spans="1:18" x14ac:dyDescent="0.3">
      <c r="A10" s="8">
        <v>1001</v>
      </c>
      <c r="B10" s="9">
        <v>45753</v>
      </c>
      <c r="C10" s="9">
        <v>45755</v>
      </c>
      <c r="D10" s="10" t="s">
        <v>85</v>
      </c>
      <c r="E10" s="10" t="s">
        <v>98</v>
      </c>
      <c r="F10" s="10" t="s">
        <v>93</v>
      </c>
      <c r="G10" s="8">
        <v>10</v>
      </c>
      <c r="H10" s="11">
        <v>40</v>
      </c>
      <c r="I10" s="8">
        <v>0</v>
      </c>
      <c r="J10" s="10" t="s">
        <v>88</v>
      </c>
      <c r="K10" s="10" t="s">
        <v>89</v>
      </c>
      <c r="L10" s="11">
        <v>15</v>
      </c>
      <c r="M10" s="8">
        <v>90</v>
      </c>
      <c r="N10" s="9">
        <v>45762</v>
      </c>
      <c r="O10" s="8">
        <v>3</v>
      </c>
      <c r="P10" s="10" t="s">
        <v>90</v>
      </c>
      <c r="Q10" s="8">
        <v>0</v>
      </c>
      <c r="R10" s="7">
        <v>4.8</v>
      </c>
    </row>
    <row r="11" spans="1:18" x14ac:dyDescent="0.3">
      <c r="A11" s="8">
        <v>1001</v>
      </c>
      <c r="B11" s="9">
        <v>45753</v>
      </c>
      <c r="C11" s="9">
        <v>45756</v>
      </c>
      <c r="D11" s="10" t="s">
        <v>91</v>
      </c>
      <c r="E11" s="10" t="s">
        <v>86</v>
      </c>
      <c r="F11" s="10" t="s">
        <v>87</v>
      </c>
      <c r="G11" s="8">
        <v>35</v>
      </c>
      <c r="H11" s="11">
        <v>20</v>
      </c>
      <c r="I11" s="8">
        <v>3</v>
      </c>
      <c r="J11" s="10" t="s">
        <v>94</v>
      </c>
      <c r="K11" s="10" t="s">
        <v>95</v>
      </c>
      <c r="L11" s="11">
        <v>15</v>
      </c>
      <c r="M11" s="8">
        <v>140</v>
      </c>
      <c r="N11" s="9">
        <v>45767</v>
      </c>
      <c r="O11" s="8">
        <v>5</v>
      </c>
      <c r="P11" s="10" t="s">
        <v>96</v>
      </c>
      <c r="Q11" s="8">
        <v>0</v>
      </c>
      <c r="R11" s="7">
        <v>4.0999999999999996</v>
      </c>
    </row>
    <row r="12" spans="1:18" x14ac:dyDescent="0.3">
      <c r="A12" s="8">
        <v>1001</v>
      </c>
      <c r="B12" s="9">
        <v>45753</v>
      </c>
      <c r="C12" s="9">
        <v>45757</v>
      </c>
      <c r="D12" s="10" t="s">
        <v>101</v>
      </c>
      <c r="E12" s="10" t="s">
        <v>92</v>
      </c>
      <c r="F12" s="10" t="s">
        <v>93</v>
      </c>
      <c r="G12" s="8">
        <v>20</v>
      </c>
      <c r="H12" s="11">
        <v>35</v>
      </c>
      <c r="I12" s="8">
        <v>5</v>
      </c>
      <c r="J12" s="10" t="s">
        <v>99</v>
      </c>
      <c r="K12" s="10" t="s">
        <v>100</v>
      </c>
      <c r="L12" s="11">
        <v>15</v>
      </c>
      <c r="M12" s="8">
        <v>110</v>
      </c>
      <c r="N12" s="9">
        <v>45769</v>
      </c>
      <c r="O12" s="8">
        <v>6</v>
      </c>
      <c r="P12" s="10" t="s">
        <v>90</v>
      </c>
      <c r="Q12" s="8">
        <v>0</v>
      </c>
      <c r="R12" s="7">
        <v>4</v>
      </c>
    </row>
    <row r="18" spans="1:18" x14ac:dyDescent="0.3">
      <c r="A18" s="65" t="s">
        <v>104</v>
      </c>
      <c r="B18" s="65"/>
      <c r="C18" s="65"/>
      <c r="D18" s="65"/>
      <c r="E18" s="65"/>
      <c r="F18" s="65"/>
      <c r="G18" s="65"/>
      <c r="H18" s="65"/>
      <c r="I18" s="65"/>
      <c r="J18" s="65"/>
      <c r="K18" s="65"/>
      <c r="L18" s="65"/>
      <c r="M18" s="65"/>
      <c r="N18" s="65"/>
      <c r="O18" s="65"/>
      <c r="P18" s="65"/>
      <c r="Q18" s="65"/>
      <c r="R18" s="65"/>
    </row>
    <row r="19" spans="1:18" ht="12" customHeight="1" x14ac:dyDescent="0.3">
      <c r="A19" s="12" t="s">
        <v>0</v>
      </c>
      <c r="B19" s="12" t="s">
        <v>70</v>
      </c>
      <c r="C19" s="12" t="s">
        <v>71</v>
      </c>
      <c r="D19" s="12" t="s">
        <v>72</v>
      </c>
      <c r="E19" s="12" t="s">
        <v>5</v>
      </c>
      <c r="F19" s="12" t="s">
        <v>73</v>
      </c>
      <c r="G19" s="12" t="s">
        <v>6</v>
      </c>
      <c r="H19" s="12" t="s">
        <v>74</v>
      </c>
      <c r="I19" s="12" t="s">
        <v>75</v>
      </c>
      <c r="J19" s="12" t="s">
        <v>76</v>
      </c>
      <c r="K19" s="12" t="s">
        <v>77</v>
      </c>
      <c r="L19" s="12" t="s">
        <v>78</v>
      </c>
      <c r="M19" s="12" t="s">
        <v>79</v>
      </c>
      <c r="N19" s="12" t="s">
        <v>80</v>
      </c>
      <c r="O19" s="12" t="s">
        <v>81</v>
      </c>
      <c r="P19" s="12" t="s">
        <v>82</v>
      </c>
      <c r="Q19" s="12" t="s">
        <v>83</v>
      </c>
      <c r="R19" s="12" t="s">
        <v>84</v>
      </c>
    </row>
    <row r="20" spans="1:18" ht="15" x14ac:dyDescent="0.3">
      <c r="A20" s="8">
        <v>1001</v>
      </c>
      <c r="B20" s="17">
        <v>45753</v>
      </c>
      <c r="C20" s="18">
        <v>45748</v>
      </c>
      <c r="D20" s="21" t="s">
        <v>85</v>
      </c>
      <c r="E20" s="10" t="s">
        <v>86</v>
      </c>
      <c r="F20" s="10" t="s">
        <v>87</v>
      </c>
      <c r="G20" s="8">
        <v>50</v>
      </c>
      <c r="H20" s="11">
        <v>20</v>
      </c>
      <c r="I20" s="8">
        <v>5</v>
      </c>
      <c r="J20" s="10" t="s">
        <v>88</v>
      </c>
      <c r="K20" s="10" t="s">
        <v>89</v>
      </c>
      <c r="L20" s="11">
        <v>15</v>
      </c>
      <c r="M20" s="8">
        <v>200</v>
      </c>
      <c r="N20" s="9">
        <v>45762</v>
      </c>
      <c r="O20" s="8">
        <v>3</v>
      </c>
      <c r="P20" s="10" t="s">
        <v>90</v>
      </c>
      <c r="Q20" s="8">
        <v>0</v>
      </c>
      <c r="R20" s="7">
        <v>4.5</v>
      </c>
    </row>
    <row r="21" spans="1:18" ht="19.8" x14ac:dyDescent="0.4">
      <c r="A21" s="15">
        <v>1001</v>
      </c>
      <c r="B21" s="16">
        <v>45753</v>
      </c>
      <c r="C21" s="18">
        <v>45751</v>
      </c>
      <c r="D21" s="22" t="s">
        <v>97</v>
      </c>
      <c r="E21" s="32" t="s">
        <v>98</v>
      </c>
      <c r="F21" s="10" t="s">
        <v>93</v>
      </c>
      <c r="G21" s="8">
        <v>15</v>
      </c>
      <c r="H21" s="11">
        <v>40</v>
      </c>
      <c r="I21" s="8">
        <v>0</v>
      </c>
      <c r="J21" s="10" t="s">
        <v>99</v>
      </c>
      <c r="K21" s="10" t="s">
        <v>100</v>
      </c>
      <c r="L21" s="11">
        <v>15</v>
      </c>
      <c r="M21" s="27">
        <v>180</v>
      </c>
      <c r="N21" s="29">
        <v>45765</v>
      </c>
      <c r="O21" s="8">
        <v>3</v>
      </c>
      <c r="P21" s="10" t="s">
        <v>90</v>
      </c>
      <c r="Q21" s="8">
        <v>0</v>
      </c>
      <c r="R21" s="7">
        <v>4.2</v>
      </c>
    </row>
    <row r="22" spans="1:18" ht="15.6" thickBot="1" x14ac:dyDescent="0.4">
      <c r="A22" s="15">
        <v>1001</v>
      </c>
      <c r="B22" s="16">
        <v>45753</v>
      </c>
      <c r="C22" s="19">
        <v>45752</v>
      </c>
      <c r="D22" s="22" t="s">
        <v>91</v>
      </c>
      <c r="E22" s="23" t="s">
        <v>86</v>
      </c>
      <c r="F22" s="10" t="s">
        <v>87</v>
      </c>
      <c r="G22" s="8">
        <v>25</v>
      </c>
      <c r="H22" s="11">
        <v>20</v>
      </c>
      <c r="I22" s="8">
        <v>5</v>
      </c>
      <c r="J22" s="10" t="s">
        <v>94</v>
      </c>
      <c r="K22" s="10" t="s">
        <v>95</v>
      </c>
      <c r="L22" s="28">
        <v>15</v>
      </c>
      <c r="M22" s="27">
        <v>180</v>
      </c>
      <c r="N22" s="31">
        <v>45767</v>
      </c>
      <c r="O22" s="8">
        <v>3</v>
      </c>
      <c r="P22" s="10" t="s">
        <v>90</v>
      </c>
      <c r="Q22" s="8">
        <v>0</v>
      </c>
      <c r="R22" s="7">
        <v>4.7</v>
      </c>
    </row>
    <row r="23" spans="1:18" ht="16.2" thickTop="1" thickBot="1" x14ac:dyDescent="0.4">
      <c r="A23" s="15">
        <v>1001</v>
      </c>
      <c r="B23" s="16">
        <v>45753</v>
      </c>
      <c r="C23" s="19">
        <v>45753</v>
      </c>
      <c r="D23" s="22" t="s">
        <v>101</v>
      </c>
      <c r="E23" s="25" t="s">
        <v>92</v>
      </c>
      <c r="F23" s="10" t="s">
        <v>93</v>
      </c>
      <c r="G23" s="8">
        <v>40</v>
      </c>
      <c r="H23" s="11">
        <v>35</v>
      </c>
      <c r="I23" s="8">
        <v>7</v>
      </c>
      <c r="J23" s="10" t="s">
        <v>88</v>
      </c>
      <c r="K23" s="10" t="s">
        <v>89</v>
      </c>
      <c r="L23" s="11">
        <v>15</v>
      </c>
      <c r="M23" s="27">
        <v>180</v>
      </c>
      <c r="N23" s="30">
        <v>45769</v>
      </c>
      <c r="O23" s="8">
        <v>6</v>
      </c>
      <c r="P23" s="10" t="s">
        <v>96</v>
      </c>
      <c r="Q23" s="8">
        <v>0</v>
      </c>
      <c r="R23" s="7">
        <v>4.3</v>
      </c>
    </row>
    <row r="24" spans="1:18" ht="15.6" thickTop="1" x14ac:dyDescent="0.35">
      <c r="A24" s="13">
        <v>1001</v>
      </c>
      <c r="B24" s="16">
        <v>45753</v>
      </c>
      <c r="C24" s="20">
        <v>45755</v>
      </c>
      <c r="D24" s="22" t="s">
        <v>85</v>
      </c>
      <c r="E24" s="10" t="s">
        <v>98</v>
      </c>
      <c r="F24" s="10" t="s">
        <v>93</v>
      </c>
      <c r="G24" s="8">
        <v>10</v>
      </c>
      <c r="H24" s="11">
        <v>40</v>
      </c>
      <c r="I24" s="8">
        <v>0</v>
      </c>
      <c r="J24" s="10" t="s">
        <v>88</v>
      </c>
      <c r="K24" s="10" t="s">
        <v>89</v>
      </c>
      <c r="L24" s="11">
        <v>15</v>
      </c>
      <c r="M24" s="27">
        <v>180</v>
      </c>
      <c r="N24" s="9">
        <v>45762</v>
      </c>
      <c r="O24" s="8">
        <v>3</v>
      </c>
      <c r="P24" s="10" t="s">
        <v>90</v>
      </c>
      <c r="Q24" s="8">
        <v>0</v>
      </c>
      <c r="R24" s="7">
        <v>4.8</v>
      </c>
    </row>
    <row r="25" spans="1:18" x14ac:dyDescent="0.3">
      <c r="A25" s="8">
        <v>1001</v>
      </c>
      <c r="B25" s="16">
        <v>45753</v>
      </c>
      <c r="C25" s="20">
        <v>45756</v>
      </c>
      <c r="D25" s="10" t="s">
        <v>91</v>
      </c>
      <c r="E25" s="10" t="s">
        <v>86</v>
      </c>
      <c r="F25" s="10" t="s">
        <v>87</v>
      </c>
      <c r="G25" s="8">
        <v>35</v>
      </c>
      <c r="H25" s="11">
        <v>20</v>
      </c>
      <c r="I25" s="8">
        <v>3</v>
      </c>
      <c r="J25" s="10" t="s">
        <v>94</v>
      </c>
      <c r="K25" s="10" t="s">
        <v>95</v>
      </c>
      <c r="L25" s="11">
        <v>15</v>
      </c>
      <c r="M25" s="8">
        <v>140</v>
      </c>
      <c r="N25" s="9">
        <v>45767</v>
      </c>
      <c r="O25" s="8">
        <v>5</v>
      </c>
      <c r="P25" s="10" t="s">
        <v>96</v>
      </c>
      <c r="Q25" s="8">
        <v>0</v>
      </c>
      <c r="R25" s="7">
        <v>4.0999999999999996</v>
      </c>
    </row>
    <row r="26" spans="1:18" x14ac:dyDescent="0.3">
      <c r="A26" s="8">
        <v>1001</v>
      </c>
      <c r="B26" s="9">
        <v>45753</v>
      </c>
      <c r="C26" s="9">
        <v>45757</v>
      </c>
      <c r="D26" s="10" t="s">
        <v>101</v>
      </c>
      <c r="E26" s="10" t="s">
        <v>92</v>
      </c>
      <c r="F26" s="10" t="s">
        <v>93</v>
      </c>
      <c r="G26" s="8">
        <v>20</v>
      </c>
      <c r="H26" s="11">
        <v>35</v>
      </c>
      <c r="I26" s="8">
        <v>5</v>
      </c>
      <c r="J26" s="10" t="s">
        <v>99</v>
      </c>
      <c r="K26" s="10" t="s">
        <v>100</v>
      </c>
      <c r="L26" s="11">
        <v>15</v>
      </c>
      <c r="M26" s="8">
        <v>110</v>
      </c>
      <c r="N26" s="9">
        <v>45769</v>
      </c>
      <c r="O26" s="8">
        <v>6</v>
      </c>
      <c r="P26" s="10" t="s">
        <v>90</v>
      </c>
      <c r="Q26" s="8">
        <v>0</v>
      </c>
      <c r="R26" s="7">
        <v>4</v>
      </c>
    </row>
    <row r="27" spans="1:18" ht="19.8" x14ac:dyDescent="0.4">
      <c r="A27" s="13">
        <v>1001</v>
      </c>
      <c r="B27" s="16">
        <v>45753</v>
      </c>
      <c r="C27" s="18">
        <v>45750</v>
      </c>
      <c r="D27" s="21" t="s">
        <v>85</v>
      </c>
      <c r="E27" s="25" t="s">
        <v>86</v>
      </c>
      <c r="F27" s="10" t="s">
        <v>87</v>
      </c>
      <c r="G27" s="8">
        <v>20</v>
      </c>
      <c r="H27" s="11">
        <v>20</v>
      </c>
      <c r="I27" s="8">
        <v>10</v>
      </c>
      <c r="J27" s="10" t="s">
        <v>88</v>
      </c>
      <c r="K27" s="10" t="s">
        <v>89</v>
      </c>
      <c r="L27" s="11">
        <v>15</v>
      </c>
      <c r="M27" s="27">
        <v>180</v>
      </c>
      <c r="N27" s="29">
        <v>45762</v>
      </c>
      <c r="O27" s="8">
        <v>3</v>
      </c>
      <c r="P27" s="10" t="s">
        <v>90</v>
      </c>
      <c r="Q27" s="8">
        <v>1</v>
      </c>
      <c r="R27" s="7">
        <v>3.8</v>
      </c>
    </row>
    <row r="28" spans="1:18" ht="15" x14ac:dyDescent="0.3">
      <c r="A28" s="14">
        <v>1001</v>
      </c>
      <c r="B28" s="16">
        <v>45753</v>
      </c>
      <c r="C28" s="18">
        <v>45749</v>
      </c>
      <c r="D28" s="21" t="s">
        <v>91</v>
      </c>
      <c r="E28" s="24" t="s">
        <v>92</v>
      </c>
      <c r="F28" s="10" t="s">
        <v>93</v>
      </c>
      <c r="G28" s="8">
        <v>29</v>
      </c>
      <c r="H28" s="11">
        <v>35</v>
      </c>
      <c r="I28" s="8">
        <v>0</v>
      </c>
      <c r="J28" s="10" t="s">
        <v>94</v>
      </c>
      <c r="K28" s="10" t="s">
        <v>95</v>
      </c>
      <c r="L28" s="11">
        <v>15</v>
      </c>
      <c r="M28" s="26">
        <v>150</v>
      </c>
      <c r="N28" s="9">
        <v>45767</v>
      </c>
      <c r="O28" s="8">
        <v>5</v>
      </c>
      <c r="P28" s="10" t="s">
        <v>96</v>
      </c>
      <c r="Q28" s="8">
        <v>2</v>
      </c>
      <c r="R28" s="7">
        <v>4</v>
      </c>
    </row>
    <row r="29" spans="1:18" ht="15" x14ac:dyDescent="0.35">
      <c r="A29" s="15">
        <v>1001</v>
      </c>
      <c r="B29" s="16">
        <v>45753</v>
      </c>
      <c r="C29" s="20">
        <v>45754</v>
      </c>
      <c r="D29" s="22" t="s">
        <v>97</v>
      </c>
      <c r="E29" s="10" t="s">
        <v>86</v>
      </c>
      <c r="F29" s="10" t="s">
        <v>87</v>
      </c>
      <c r="G29" s="8">
        <v>60</v>
      </c>
      <c r="H29" s="11">
        <v>20</v>
      </c>
      <c r="I29" s="8">
        <v>0</v>
      </c>
      <c r="J29" s="10" t="s">
        <v>99</v>
      </c>
      <c r="K29" s="10" t="s">
        <v>100</v>
      </c>
      <c r="L29" s="11">
        <v>15</v>
      </c>
      <c r="M29" s="27">
        <v>180</v>
      </c>
      <c r="N29" s="9">
        <v>45765</v>
      </c>
      <c r="O29" s="8">
        <v>4</v>
      </c>
      <c r="P29" s="10" t="s">
        <v>90</v>
      </c>
      <c r="Q29" s="8">
        <v>5</v>
      </c>
      <c r="R29" s="7">
        <v>3.5</v>
      </c>
    </row>
    <row r="31" spans="1:18" ht="15" thickBot="1" x14ac:dyDescent="0.35"/>
    <row r="32" spans="1:18" x14ac:dyDescent="0.3">
      <c r="D32" s="66" t="s">
        <v>103</v>
      </c>
      <c r="E32" s="67"/>
      <c r="F32" s="67"/>
      <c r="G32" s="67"/>
      <c r="H32" s="67"/>
      <c r="I32" s="67"/>
      <c r="J32" s="68"/>
    </row>
    <row r="33" spans="1:18" x14ac:dyDescent="0.3">
      <c r="D33" s="69"/>
      <c r="E33" s="70"/>
      <c r="F33" s="70"/>
      <c r="G33" s="70"/>
      <c r="H33" s="70"/>
      <c r="I33" s="70"/>
      <c r="J33" s="71"/>
    </row>
    <row r="34" spans="1:18" x14ac:dyDescent="0.3">
      <c r="D34" s="69"/>
      <c r="E34" s="70"/>
      <c r="F34" s="70"/>
      <c r="G34" s="70"/>
      <c r="H34" s="70"/>
      <c r="I34" s="70"/>
      <c r="J34" s="71"/>
    </row>
    <row r="35" spans="1:18" ht="15" thickBot="1" x14ac:dyDescent="0.35">
      <c r="D35" s="72"/>
      <c r="E35" s="73"/>
      <c r="F35" s="73"/>
      <c r="G35" s="73"/>
      <c r="H35" s="73"/>
      <c r="I35" s="73"/>
      <c r="J35" s="74"/>
    </row>
    <row r="42" spans="1:18" x14ac:dyDescent="0.3">
      <c r="A42" s="64" t="s">
        <v>105</v>
      </c>
      <c r="B42" s="64"/>
      <c r="C42" s="64"/>
      <c r="D42" s="64"/>
      <c r="E42" s="64"/>
      <c r="F42" s="64"/>
      <c r="G42" s="64"/>
      <c r="H42" s="64"/>
      <c r="I42" s="64"/>
      <c r="J42" s="64"/>
      <c r="K42" s="64"/>
      <c r="L42" s="64"/>
      <c r="M42" s="64"/>
      <c r="N42" s="64"/>
      <c r="O42" s="64"/>
      <c r="P42" s="64"/>
      <c r="Q42" s="64"/>
      <c r="R42" s="64"/>
    </row>
    <row r="43" spans="1:18" x14ac:dyDescent="0.3">
      <c r="A43" s="12" t="s">
        <v>0</v>
      </c>
      <c r="B43" s="12" t="s">
        <v>70</v>
      </c>
      <c r="C43" s="12" t="s">
        <v>71</v>
      </c>
      <c r="D43" s="12" t="s">
        <v>72</v>
      </c>
      <c r="E43" s="12" t="s">
        <v>5</v>
      </c>
      <c r="F43" s="12" t="s">
        <v>73</v>
      </c>
      <c r="G43" s="12" t="s">
        <v>6</v>
      </c>
      <c r="H43" s="12" t="s">
        <v>74</v>
      </c>
      <c r="I43" s="12" t="s">
        <v>75</v>
      </c>
      <c r="J43" s="12" t="s">
        <v>76</v>
      </c>
      <c r="K43" s="12" t="s">
        <v>77</v>
      </c>
      <c r="L43" s="12" t="s">
        <v>78</v>
      </c>
      <c r="M43" s="12" t="s">
        <v>79</v>
      </c>
      <c r="N43" s="12" t="s">
        <v>80</v>
      </c>
      <c r="O43" s="12" t="s">
        <v>81</v>
      </c>
      <c r="P43" s="12" t="s">
        <v>82</v>
      </c>
      <c r="Q43" s="12" t="s">
        <v>83</v>
      </c>
      <c r="R43" s="12" t="s">
        <v>84</v>
      </c>
    </row>
    <row r="44" spans="1:18" x14ac:dyDescent="0.3">
      <c r="A44" s="8">
        <v>1001</v>
      </c>
      <c r="B44" s="9">
        <v>45753</v>
      </c>
      <c r="C44" s="9">
        <v>45748</v>
      </c>
      <c r="D44" s="10" t="s">
        <v>85</v>
      </c>
      <c r="E44" s="10" t="s">
        <v>86</v>
      </c>
      <c r="F44" s="10" t="s">
        <v>87</v>
      </c>
      <c r="G44" s="8">
        <v>50</v>
      </c>
      <c r="H44" s="11">
        <v>20</v>
      </c>
      <c r="I44" s="8">
        <v>5</v>
      </c>
      <c r="J44" s="10" t="s">
        <v>88</v>
      </c>
      <c r="K44" s="10" t="s">
        <v>89</v>
      </c>
      <c r="L44" s="11">
        <v>15</v>
      </c>
      <c r="M44" s="8">
        <v>200</v>
      </c>
      <c r="N44" s="9">
        <v>45762</v>
      </c>
      <c r="O44" s="8">
        <v>3</v>
      </c>
      <c r="P44" s="10" t="s">
        <v>90</v>
      </c>
      <c r="Q44" s="8">
        <v>0</v>
      </c>
      <c r="R44" s="7">
        <v>4.5</v>
      </c>
    </row>
    <row r="45" spans="1:18" x14ac:dyDescent="0.3">
      <c r="A45" s="8">
        <v>1001</v>
      </c>
      <c r="B45" s="9">
        <v>45753</v>
      </c>
      <c r="C45" s="9">
        <v>45749</v>
      </c>
      <c r="D45" s="10" t="s">
        <v>91</v>
      </c>
      <c r="E45" s="10" t="s">
        <v>92</v>
      </c>
      <c r="F45" s="10" t="s">
        <v>93</v>
      </c>
      <c r="G45" s="8">
        <v>29</v>
      </c>
      <c r="H45" s="11">
        <v>35</v>
      </c>
      <c r="I45" s="8">
        <v>0</v>
      </c>
      <c r="J45" s="10" t="s">
        <v>94</v>
      </c>
      <c r="K45" s="10" t="s">
        <v>95</v>
      </c>
      <c r="L45" s="11">
        <v>15</v>
      </c>
      <c r="M45" s="8">
        <v>150</v>
      </c>
      <c r="N45" s="9">
        <v>45767</v>
      </c>
      <c r="O45" s="8">
        <v>5</v>
      </c>
      <c r="P45" s="10" t="s">
        <v>96</v>
      </c>
      <c r="Q45" s="8">
        <v>2</v>
      </c>
      <c r="R45" s="7">
        <v>4</v>
      </c>
    </row>
    <row r="46" spans="1:18" x14ac:dyDescent="0.3">
      <c r="A46" s="8">
        <v>1001</v>
      </c>
      <c r="B46" s="9">
        <v>45753</v>
      </c>
      <c r="C46" s="9">
        <v>45750</v>
      </c>
      <c r="D46" s="10" t="s">
        <v>85</v>
      </c>
      <c r="E46" s="10" t="s">
        <v>86</v>
      </c>
      <c r="F46" s="10" t="s">
        <v>87</v>
      </c>
      <c r="G46" s="8">
        <v>20</v>
      </c>
      <c r="H46" s="11">
        <v>20</v>
      </c>
      <c r="I46" s="8">
        <v>10</v>
      </c>
      <c r="J46" s="10" t="s">
        <v>88</v>
      </c>
      <c r="K46" s="10" t="s">
        <v>89</v>
      </c>
      <c r="L46" s="11">
        <v>15</v>
      </c>
      <c r="M46" s="8">
        <v>180</v>
      </c>
      <c r="N46" s="9">
        <v>45762</v>
      </c>
      <c r="O46" s="8">
        <v>3</v>
      </c>
      <c r="P46" s="10" t="s">
        <v>90</v>
      </c>
      <c r="Q46" s="8">
        <v>1</v>
      </c>
      <c r="R46" s="7">
        <v>3.8</v>
      </c>
    </row>
    <row r="47" spans="1:18" x14ac:dyDescent="0.3">
      <c r="A47" s="8">
        <v>1001</v>
      </c>
      <c r="B47" s="9">
        <v>45753</v>
      </c>
      <c r="C47" s="9">
        <v>45751</v>
      </c>
      <c r="D47" s="10" t="s">
        <v>97</v>
      </c>
      <c r="E47" s="10" t="s">
        <v>98</v>
      </c>
      <c r="F47" s="10" t="s">
        <v>93</v>
      </c>
      <c r="G47" s="8">
        <v>15</v>
      </c>
      <c r="H47" s="11">
        <v>40</v>
      </c>
      <c r="I47" s="8">
        <v>0</v>
      </c>
      <c r="J47" s="10" t="s">
        <v>99</v>
      </c>
      <c r="K47" s="10" t="s">
        <v>100</v>
      </c>
      <c r="L47" s="11">
        <v>15</v>
      </c>
      <c r="M47" s="8">
        <v>100</v>
      </c>
      <c r="N47" s="9">
        <v>45765</v>
      </c>
      <c r="O47" s="8">
        <v>4</v>
      </c>
      <c r="P47" s="10" t="s">
        <v>90</v>
      </c>
      <c r="Q47" s="8">
        <v>0</v>
      </c>
      <c r="R47" s="7">
        <v>4.2</v>
      </c>
    </row>
    <row r="48" spans="1:18" x14ac:dyDescent="0.3">
      <c r="A48" s="8">
        <v>1001</v>
      </c>
      <c r="B48" s="9">
        <v>45753</v>
      </c>
      <c r="C48" s="9">
        <v>45752</v>
      </c>
      <c r="D48" s="10" t="s">
        <v>91</v>
      </c>
      <c r="E48" s="10" t="s">
        <v>86</v>
      </c>
      <c r="F48" s="10" t="s">
        <v>87</v>
      </c>
      <c r="G48" s="8">
        <v>25</v>
      </c>
      <c r="H48" s="11">
        <v>20</v>
      </c>
      <c r="I48" s="8">
        <v>5</v>
      </c>
      <c r="J48" s="10" t="s">
        <v>94</v>
      </c>
      <c r="K48" s="10" t="s">
        <v>95</v>
      </c>
      <c r="L48" s="11">
        <v>15</v>
      </c>
      <c r="M48" s="8">
        <v>180</v>
      </c>
      <c r="N48" s="9">
        <v>45767</v>
      </c>
      <c r="O48" s="8">
        <v>5</v>
      </c>
      <c r="P48" s="10" t="s">
        <v>90</v>
      </c>
      <c r="Q48" s="8">
        <v>0</v>
      </c>
      <c r="R48" s="7">
        <v>4.7</v>
      </c>
    </row>
    <row r="49" spans="1:18" x14ac:dyDescent="0.3">
      <c r="A49" s="8">
        <v>1001</v>
      </c>
      <c r="B49" s="9">
        <v>45753</v>
      </c>
      <c r="C49" s="9">
        <v>45753</v>
      </c>
      <c r="D49" s="10" t="s">
        <v>101</v>
      </c>
      <c r="E49" s="10" t="s">
        <v>92</v>
      </c>
      <c r="F49" s="10" t="s">
        <v>93</v>
      </c>
      <c r="G49" s="8">
        <v>40</v>
      </c>
      <c r="H49" s="11">
        <v>35</v>
      </c>
      <c r="I49" s="8">
        <v>7</v>
      </c>
      <c r="J49" s="10" t="s">
        <v>88</v>
      </c>
      <c r="K49" s="10" t="s">
        <v>89</v>
      </c>
      <c r="L49" s="11">
        <v>15</v>
      </c>
      <c r="M49" s="8">
        <v>130</v>
      </c>
      <c r="N49" s="9">
        <v>45769</v>
      </c>
      <c r="O49" s="8">
        <v>6</v>
      </c>
      <c r="P49" s="10" t="s">
        <v>96</v>
      </c>
      <c r="Q49" s="8">
        <v>0</v>
      </c>
      <c r="R49" s="7">
        <v>4.3</v>
      </c>
    </row>
    <row r="50" spans="1:18" x14ac:dyDescent="0.3">
      <c r="A50" s="8">
        <v>1001</v>
      </c>
      <c r="B50" s="9">
        <v>45753</v>
      </c>
      <c r="C50" s="9">
        <v>45754</v>
      </c>
      <c r="D50" s="10" t="s">
        <v>97</v>
      </c>
      <c r="E50" s="10" t="s">
        <v>86</v>
      </c>
      <c r="F50" s="10" t="s">
        <v>87</v>
      </c>
      <c r="G50" s="8">
        <v>60</v>
      </c>
      <c r="H50" s="11">
        <v>20</v>
      </c>
      <c r="I50" s="8">
        <v>0</v>
      </c>
      <c r="J50" s="10" t="s">
        <v>99</v>
      </c>
      <c r="K50" s="10" t="s">
        <v>100</v>
      </c>
      <c r="L50" s="11">
        <v>15</v>
      </c>
      <c r="M50" s="8">
        <v>160</v>
      </c>
      <c r="N50" s="9">
        <v>45765</v>
      </c>
      <c r="O50" s="8">
        <v>4</v>
      </c>
      <c r="P50" s="10" t="s">
        <v>90</v>
      </c>
      <c r="Q50" s="8">
        <v>5</v>
      </c>
      <c r="R50" s="7">
        <v>3.5</v>
      </c>
    </row>
    <row r="51" spans="1:18" x14ac:dyDescent="0.3">
      <c r="A51" s="8">
        <v>1001</v>
      </c>
      <c r="B51" s="9">
        <v>45753</v>
      </c>
      <c r="C51" s="9">
        <v>45755</v>
      </c>
      <c r="D51" s="10" t="s">
        <v>85</v>
      </c>
      <c r="E51" s="10" t="s">
        <v>98</v>
      </c>
      <c r="F51" s="10" t="s">
        <v>93</v>
      </c>
      <c r="G51" s="8">
        <v>10</v>
      </c>
      <c r="H51" s="11">
        <v>40</v>
      </c>
      <c r="I51" s="8">
        <v>0</v>
      </c>
      <c r="J51" s="10" t="s">
        <v>88</v>
      </c>
      <c r="K51" s="10" t="s">
        <v>89</v>
      </c>
      <c r="L51" s="11">
        <v>15</v>
      </c>
      <c r="M51" s="8">
        <v>90</v>
      </c>
      <c r="N51" s="9">
        <v>45762</v>
      </c>
      <c r="O51" s="8">
        <v>3</v>
      </c>
      <c r="P51" s="10" t="s">
        <v>90</v>
      </c>
      <c r="Q51" s="8">
        <v>0</v>
      </c>
      <c r="R51" s="7">
        <v>4.8</v>
      </c>
    </row>
    <row r="52" spans="1:18" x14ac:dyDescent="0.3">
      <c r="A52" s="8">
        <v>1001</v>
      </c>
      <c r="B52" s="9">
        <v>45753</v>
      </c>
      <c r="C52" s="9">
        <v>45756</v>
      </c>
      <c r="D52" s="10" t="s">
        <v>91</v>
      </c>
      <c r="E52" s="10" t="s">
        <v>86</v>
      </c>
      <c r="F52" s="10" t="s">
        <v>87</v>
      </c>
      <c r="G52" s="8">
        <v>35</v>
      </c>
      <c r="H52" s="11">
        <v>20</v>
      </c>
      <c r="I52" s="8">
        <v>3</v>
      </c>
      <c r="J52" s="10" t="s">
        <v>94</v>
      </c>
      <c r="K52" s="10" t="s">
        <v>95</v>
      </c>
      <c r="L52" s="11">
        <v>15</v>
      </c>
      <c r="M52" s="8">
        <v>140</v>
      </c>
      <c r="N52" s="9">
        <v>45767</v>
      </c>
      <c r="O52" s="8">
        <v>5</v>
      </c>
      <c r="P52" s="10" t="s">
        <v>96</v>
      </c>
      <c r="Q52" s="8">
        <v>0</v>
      </c>
      <c r="R52" s="7">
        <v>4.0999999999999996</v>
      </c>
    </row>
    <row r="53" spans="1:18" x14ac:dyDescent="0.3">
      <c r="A53" s="8">
        <v>1001</v>
      </c>
      <c r="B53" s="9">
        <v>45753</v>
      </c>
      <c r="C53" s="9">
        <v>45757</v>
      </c>
      <c r="D53" s="10" t="s">
        <v>101</v>
      </c>
      <c r="E53" s="10" t="s">
        <v>92</v>
      </c>
      <c r="F53" s="10" t="s">
        <v>93</v>
      </c>
      <c r="G53" s="8">
        <v>20</v>
      </c>
      <c r="H53" s="11">
        <v>35</v>
      </c>
      <c r="I53" s="8">
        <v>5</v>
      </c>
      <c r="J53" s="10" t="s">
        <v>99</v>
      </c>
      <c r="K53" s="10" t="s">
        <v>100</v>
      </c>
      <c r="L53" s="11">
        <v>15</v>
      </c>
      <c r="M53" s="8">
        <v>110</v>
      </c>
      <c r="N53" s="9">
        <v>45769</v>
      </c>
      <c r="O53" s="8">
        <v>6</v>
      </c>
      <c r="P53" s="10" t="s">
        <v>90</v>
      </c>
      <c r="Q53" s="8">
        <v>0</v>
      </c>
      <c r="R53" s="7">
        <v>4</v>
      </c>
    </row>
  </sheetData>
  <autoFilter ref="A19:R29" xr:uid="{A8F2AE93-A999-4912-B575-9002AFB204AA}">
    <sortState xmlns:xlrd2="http://schemas.microsoft.com/office/spreadsheetml/2017/richdata2" ref="A20:R29">
      <sortCondition ref="Q19:Q29"/>
    </sortState>
  </autoFilter>
  <mergeCells count="4">
    <mergeCell ref="A1:R1"/>
    <mergeCell ref="A18:R18"/>
    <mergeCell ref="D32:J35"/>
    <mergeCell ref="A42:R42"/>
  </mergeCells>
  <conditionalFormatting sqref="A43">
    <cfRule type="top10" dxfId="5" priority="9" rank="10"/>
  </conditionalFormatting>
  <conditionalFormatting sqref="A44:A53">
    <cfRule type="aboveAverage" dxfId="4" priority="1"/>
  </conditionalFormatting>
  <conditionalFormatting sqref="G44:G53">
    <cfRule type="iconSet" priority="5">
      <iconSet iconSet="4Arrows">
        <cfvo type="percent" val="0"/>
        <cfvo type="percent" val="25"/>
        <cfvo type="percent" val="50"/>
        <cfvo type="percent" val="75"/>
      </iconSet>
    </cfRule>
  </conditionalFormatting>
  <conditionalFormatting sqref="H44:H53">
    <cfRule type="dataBar" priority="7">
      <dataBar>
        <cfvo type="min"/>
        <cfvo type="max"/>
        <color rgb="FF63C384"/>
      </dataBar>
      <extLst>
        <ext xmlns:x14="http://schemas.microsoft.com/office/spreadsheetml/2009/9/main" uri="{B025F937-C7B1-47D3-B67F-A62EFF666E3E}">
          <x14:id>{138E0A49-E940-4220-8251-52BA386BFB1B}</x14:id>
        </ext>
      </extLst>
    </cfRule>
  </conditionalFormatting>
  <conditionalFormatting sqref="I44:I53">
    <cfRule type="iconSet" priority="4">
      <iconSet iconSet="4Rating">
        <cfvo type="percent" val="0"/>
        <cfvo type="percent" val="25"/>
        <cfvo type="percent" val="50"/>
        <cfvo type="percent" val="75"/>
      </iconSet>
    </cfRule>
  </conditionalFormatting>
  <conditionalFormatting sqref="M44:M53">
    <cfRule type="top10" dxfId="3" priority="8" rank="5"/>
  </conditionalFormatting>
  <conditionalFormatting sqref="O44:O53">
    <cfRule type="colorScale" priority="3">
      <colorScale>
        <cfvo type="min"/>
        <cfvo type="max"/>
        <color rgb="FFFFEF9C"/>
        <color rgb="FF63BE7B"/>
      </colorScale>
    </cfRule>
  </conditionalFormatting>
  <conditionalFormatting sqref="P44:P53">
    <cfRule type="cellIs" dxfId="2" priority="2" operator="equal">
      <formula>"paid"</formula>
    </cfRule>
  </conditionalFormatting>
  <conditionalFormatting sqref="Q44:Q53">
    <cfRule type="cellIs" dxfId="1" priority="6" operator="equal">
      <formula>0</formula>
    </cfRule>
  </conditionalFormatting>
  <pageMargins left="0.7" right="0.7" top="0.75" bottom="0.75" header="0.3" footer="0.3"/>
  <legacyDrawing r:id="rId1"/>
  <extLst>
    <ext xmlns:x14="http://schemas.microsoft.com/office/spreadsheetml/2009/9/main" uri="{78C0D931-6437-407d-A8EE-F0AAD7539E65}">
      <x14:conditionalFormattings>
        <x14:conditionalFormatting xmlns:xm="http://schemas.microsoft.com/office/excel/2006/main">
          <x14:cfRule type="dataBar" id="{138E0A49-E940-4220-8251-52BA386BFB1B}">
            <x14:dataBar minLength="0" maxLength="100" border="1" negativeBarBorderColorSameAsPositive="0">
              <x14:cfvo type="autoMin"/>
              <x14:cfvo type="autoMax"/>
              <x14:borderColor rgb="FF63C384"/>
              <x14:negativeFillColor rgb="FFFF0000"/>
              <x14:negativeBorderColor rgb="FFFF0000"/>
              <x14:axisColor rgb="FF000000"/>
            </x14:dataBar>
          </x14:cfRule>
          <xm:sqref>H44:H53</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06A25E-CC98-42A0-A704-85C53A051C0C}">
  <dimension ref="A1:R46"/>
  <sheetViews>
    <sheetView topLeftCell="Q1" zoomScale="97" zoomScaleNormal="100" workbookViewId="0">
      <selection activeCell="D40" sqref="D40"/>
    </sheetView>
  </sheetViews>
  <sheetFormatPr defaultRowHeight="14.4" x14ac:dyDescent="0.3"/>
  <cols>
    <col min="1" max="1" width="9.44140625" customWidth="1"/>
    <col min="2" max="2" width="14" customWidth="1"/>
    <col min="3" max="3" width="12" customWidth="1"/>
    <col min="4" max="4" width="11" customWidth="1"/>
    <col min="5" max="5" width="9.5546875" customWidth="1"/>
    <col min="6" max="6" width="10.44140625" customWidth="1"/>
    <col min="7" max="7" width="10.21875" customWidth="1"/>
    <col min="8" max="8" width="10.5546875" customWidth="1"/>
    <col min="9" max="9" width="12.109375" customWidth="1"/>
    <col min="10" max="10" width="10.33203125" customWidth="1"/>
    <col min="11" max="11" width="8.6640625" customWidth="1"/>
    <col min="12" max="12" width="12.88671875" customWidth="1"/>
    <col min="13" max="13" width="10.5546875" customWidth="1"/>
    <col min="14" max="14" width="13.33203125" customWidth="1"/>
    <col min="15" max="15" width="13.6640625" customWidth="1"/>
    <col min="16" max="16" width="15.6640625" customWidth="1"/>
    <col min="17" max="17" width="11.5546875" customWidth="1"/>
    <col min="18" max="18" width="8.21875" customWidth="1"/>
  </cols>
  <sheetData>
    <row r="1" spans="1:18" x14ac:dyDescent="0.3">
      <c r="A1" s="75" t="s">
        <v>106</v>
      </c>
      <c r="B1" s="75"/>
      <c r="C1" s="75"/>
      <c r="D1" s="75"/>
      <c r="E1" s="75"/>
      <c r="F1" s="75"/>
      <c r="G1" s="75"/>
      <c r="H1" s="75"/>
      <c r="I1" s="75"/>
      <c r="J1" s="75"/>
      <c r="K1" s="75"/>
      <c r="L1" s="75"/>
      <c r="M1" s="75"/>
      <c r="N1" s="75"/>
      <c r="O1" s="75"/>
      <c r="P1" s="75"/>
      <c r="Q1" s="75"/>
      <c r="R1" s="75"/>
    </row>
    <row r="2" spans="1:18" x14ac:dyDescent="0.3">
      <c r="A2" s="39" t="s">
        <v>0</v>
      </c>
      <c r="B2" s="40" t="s">
        <v>70</v>
      </c>
      <c r="C2" s="40" t="s">
        <v>71</v>
      </c>
      <c r="D2" s="40" t="s">
        <v>72</v>
      </c>
      <c r="E2" s="40" t="s">
        <v>5</v>
      </c>
      <c r="F2" s="40" t="s">
        <v>73</v>
      </c>
      <c r="G2" s="40" t="s">
        <v>6</v>
      </c>
      <c r="H2" s="40" t="s">
        <v>74</v>
      </c>
      <c r="I2" s="40" t="s">
        <v>75</v>
      </c>
      <c r="J2" s="40" t="s">
        <v>76</v>
      </c>
      <c r="K2" s="40" t="s">
        <v>77</v>
      </c>
      <c r="L2" s="40" t="s">
        <v>78</v>
      </c>
      <c r="M2" s="40" t="s">
        <v>79</v>
      </c>
      <c r="N2" s="40" t="s">
        <v>80</v>
      </c>
      <c r="O2" s="40" t="s">
        <v>81</v>
      </c>
      <c r="P2" s="40" t="s">
        <v>82</v>
      </c>
      <c r="Q2" s="40" t="s">
        <v>83</v>
      </c>
      <c r="R2" s="41" t="s">
        <v>84</v>
      </c>
    </row>
    <row r="3" spans="1:18" x14ac:dyDescent="0.3">
      <c r="A3" s="33">
        <v>1001</v>
      </c>
      <c r="B3" s="9">
        <v>45753</v>
      </c>
      <c r="C3" s="9">
        <v>45748</v>
      </c>
      <c r="D3" s="10" t="s">
        <v>85</v>
      </c>
      <c r="E3" s="10" t="s">
        <v>86</v>
      </c>
      <c r="F3" s="10" t="s">
        <v>87</v>
      </c>
      <c r="G3" s="8">
        <v>50</v>
      </c>
      <c r="H3" s="11">
        <v>20</v>
      </c>
      <c r="I3" s="8">
        <v>5</v>
      </c>
      <c r="J3" s="10" t="s">
        <v>88</v>
      </c>
      <c r="K3" s="10" t="s">
        <v>89</v>
      </c>
      <c r="L3" s="11">
        <v>15</v>
      </c>
      <c r="M3" s="8">
        <v>200</v>
      </c>
      <c r="N3" s="9">
        <v>45762</v>
      </c>
      <c r="O3" s="8">
        <v>3</v>
      </c>
      <c r="P3" s="10" t="s">
        <v>90</v>
      </c>
      <c r="Q3" s="13">
        <v>0</v>
      </c>
      <c r="R3" s="47">
        <v>4.5</v>
      </c>
    </row>
    <row r="4" spans="1:18" x14ac:dyDescent="0.3">
      <c r="A4" s="33">
        <v>1001</v>
      </c>
      <c r="B4" s="9">
        <v>45753</v>
      </c>
      <c r="C4" s="9">
        <v>45749</v>
      </c>
      <c r="D4" s="10" t="s">
        <v>91</v>
      </c>
      <c r="E4" s="10" t="s">
        <v>92</v>
      </c>
      <c r="F4" s="10" t="s">
        <v>93</v>
      </c>
      <c r="G4" s="8">
        <v>29</v>
      </c>
      <c r="H4" s="11">
        <v>35</v>
      </c>
      <c r="I4" s="8">
        <v>0</v>
      </c>
      <c r="J4" s="10" t="s">
        <v>94</v>
      </c>
      <c r="K4" s="10" t="s">
        <v>95</v>
      </c>
      <c r="L4" s="11">
        <v>15</v>
      </c>
      <c r="M4" s="8">
        <v>150</v>
      </c>
      <c r="N4" s="9">
        <v>45767</v>
      </c>
      <c r="O4" s="8">
        <v>5</v>
      </c>
      <c r="P4" s="10" t="s">
        <v>96</v>
      </c>
      <c r="Q4" s="13">
        <v>2</v>
      </c>
      <c r="R4" s="47">
        <v>4</v>
      </c>
    </row>
    <row r="5" spans="1:18" x14ac:dyDescent="0.3">
      <c r="A5" s="33">
        <v>1001</v>
      </c>
      <c r="B5" s="9">
        <v>45753</v>
      </c>
      <c r="C5" s="9">
        <v>45750</v>
      </c>
      <c r="D5" s="10" t="s">
        <v>85</v>
      </c>
      <c r="E5" s="10" t="s">
        <v>86</v>
      </c>
      <c r="F5" s="10" t="s">
        <v>87</v>
      </c>
      <c r="G5" s="8">
        <v>20</v>
      </c>
      <c r="H5" s="11">
        <v>20</v>
      </c>
      <c r="I5" s="8">
        <v>10</v>
      </c>
      <c r="J5" s="10" t="s">
        <v>88</v>
      </c>
      <c r="K5" s="10" t="s">
        <v>89</v>
      </c>
      <c r="L5" s="11">
        <v>15</v>
      </c>
      <c r="M5" s="8">
        <v>180</v>
      </c>
      <c r="N5" s="9">
        <v>45762</v>
      </c>
      <c r="O5" s="8">
        <v>3</v>
      </c>
      <c r="P5" s="10" t="s">
        <v>90</v>
      </c>
      <c r="Q5" s="13">
        <v>1</v>
      </c>
      <c r="R5" s="47">
        <v>3.8</v>
      </c>
    </row>
    <row r="6" spans="1:18" x14ac:dyDescent="0.3">
      <c r="A6" s="33">
        <v>1001</v>
      </c>
      <c r="B6" s="9">
        <v>45753</v>
      </c>
      <c r="C6" s="9">
        <v>45751</v>
      </c>
      <c r="D6" s="10" t="s">
        <v>97</v>
      </c>
      <c r="E6" s="10" t="s">
        <v>98</v>
      </c>
      <c r="F6" s="10" t="s">
        <v>93</v>
      </c>
      <c r="G6" s="8">
        <v>15</v>
      </c>
      <c r="H6" s="11">
        <v>40</v>
      </c>
      <c r="I6" s="8">
        <v>0</v>
      </c>
      <c r="J6" s="10" t="s">
        <v>99</v>
      </c>
      <c r="K6" s="10" t="s">
        <v>100</v>
      </c>
      <c r="L6" s="11">
        <v>15</v>
      </c>
      <c r="M6" s="8">
        <v>100</v>
      </c>
      <c r="N6" s="9">
        <v>45765</v>
      </c>
      <c r="O6" s="8">
        <v>4</v>
      </c>
      <c r="P6" s="10" t="s">
        <v>90</v>
      </c>
      <c r="Q6" s="13">
        <v>0</v>
      </c>
      <c r="R6" s="47">
        <v>4.2</v>
      </c>
    </row>
    <row r="7" spans="1:18" x14ac:dyDescent="0.3">
      <c r="A7" s="33">
        <v>1001</v>
      </c>
      <c r="B7" s="9">
        <v>45753</v>
      </c>
      <c r="C7" s="9">
        <v>45752</v>
      </c>
      <c r="D7" s="10" t="s">
        <v>91</v>
      </c>
      <c r="E7" s="10" t="s">
        <v>86</v>
      </c>
      <c r="F7" s="10" t="s">
        <v>87</v>
      </c>
      <c r="G7" s="8">
        <v>25</v>
      </c>
      <c r="H7" s="11">
        <v>20</v>
      </c>
      <c r="I7" s="8">
        <v>5</v>
      </c>
      <c r="J7" s="10" t="s">
        <v>94</v>
      </c>
      <c r="K7" s="10" t="s">
        <v>95</v>
      </c>
      <c r="L7" s="11">
        <v>15</v>
      </c>
      <c r="M7" s="8">
        <v>180</v>
      </c>
      <c r="N7" s="9">
        <v>45767</v>
      </c>
      <c r="O7" s="8">
        <v>5</v>
      </c>
      <c r="P7" s="10" t="s">
        <v>90</v>
      </c>
      <c r="Q7" s="13">
        <v>0</v>
      </c>
      <c r="R7" s="47">
        <v>4.7</v>
      </c>
    </row>
    <row r="8" spans="1:18" x14ac:dyDescent="0.3">
      <c r="A8" s="33">
        <v>1001</v>
      </c>
      <c r="B8" s="9">
        <v>45753</v>
      </c>
      <c r="C8" s="9">
        <v>45753</v>
      </c>
      <c r="D8" s="10" t="s">
        <v>101</v>
      </c>
      <c r="E8" s="10" t="s">
        <v>92</v>
      </c>
      <c r="F8" s="10" t="s">
        <v>93</v>
      </c>
      <c r="G8" s="8">
        <v>40</v>
      </c>
      <c r="H8" s="11">
        <v>35</v>
      </c>
      <c r="I8" s="8">
        <v>7</v>
      </c>
      <c r="J8" s="10" t="s">
        <v>88</v>
      </c>
      <c r="K8" s="10" t="s">
        <v>89</v>
      </c>
      <c r="L8" s="11">
        <v>15</v>
      </c>
      <c r="M8" s="8">
        <v>130</v>
      </c>
      <c r="N8" s="9">
        <v>45769</v>
      </c>
      <c r="O8" s="8">
        <v>6</v>
      </c>
      <c r="P8" s="10" t="s">
        <v>96</v>
      </c>
      <c r="Q8" s="13">
        <v>0</v>
      </c>
      <c r="R8" s="47">
        <v>4.3</v>
      </c>
    </row>
    <row r="9" spans="1:18" x14ac:dyDescent="0.3">
      <c r="A9" s="33">
        <v>1001</v>
      </c>
      <c r="B9" s="9">
        <v>45753</v>
      </c>
      <c r="C9" s="9">
        <v>45754</v>
      </c>
      <c r="D9" s="10" t="s">
        <v>97</v>
      </c>
      <c r="E9" s="10" t="s">
        <v>86</v>
      </c>
      <c r="F9" s="10" t="s">
        <v>87</v>
      </c>
      <c r="G9" s="8">
        <v>60</v>
      </c>
      <c r="H9" s="11">
        <v>20</v>
      </c>
      <c r="I9" s="8">
        <v>0</v>
      </c>
      <c r="J9" s="10" t="s">
        <v>99</v>
      </c>
      <c r="K9" s="10" t="s">
        <v>100</v>
      </c>
      <c r="L9" s="11">
        <v>15</v>
      </c>
      <c r="M9" s="8">
        <v>160</v>
      </c>
      <c r="N9" s="9">
        <v>45765</v>
      </c>
      <c r="O9" s="8">
        <v>4</v>
      </c>
      <c r="P9" s="10" t="s">
        <v>90</v>
      </c>
      <c r="Q9" s="13">
        <v>5</v>
      </c>
      <c r="R9" s="47">
        <v>3.5</v>
      </c>
    </row>
    <row r="10" spans="1:18" x14ac:dyDescent="0.3">
      <c r="A10" s="33">
        <v>1001</v>
      </c>
      <c r="B10" s="9">
        <v>45753</v>
      </c>
      <c r="C10" s="9">
        <v>45755</v>
      </c>
      <c r="D10" s="10" t="s">
        <v>85</v>
      </c>
      <c r="E10" s="10" t="s">
        <v>98</v>
      </c>
      <c r="F10" s="10" t="s">
        <v>93</v>
      </c>
      <c r="G10" s="8">
        <v>10</v>
      </c>
      <c r="H10" s="11">
        <v>40</v>
      </c>
      <c r="I10" s="8">
        <v>0</v>
      </c>
      <c r="J10" s="10" t="s">
        <v>88</v>
      </c>
      <c r="K10" s="10" t="s">
        <v>89</v>
      </c>
      <c r="L10" s="11">
        <v>15</v>
      </c>
      <c r="M10" s="8">
        <v>90</v>
      </c>
      <c r="N10" s="9">
        <v>45762</v>
      </c>
      <c r="O10" s="8">
        <v>3</v>
      </c>
      <c r="P10" s="10" t="s">
        <v>90</v>
      </c>
      <c r="Q10" s="13">
        <v>0</v>
      </c>
      <c r="R10" s="47">
        <v>4.8</v>
      </c>
    </row>
    <row r="11" spans="1:18" x14ac:dyDescent="0.3">
      <c r="A11" s="33">
        <v>1001</v>
      </c>
      <c r="B11" s="9">
        <v>45753</v>
      </c>
      <c r="C11" s="9">
        <v>45756</v>
      </c>
      <c r="D11" s="10" t="s">
        <v>91</v>
      </c>
      <c r="E11" s="10" t="s">
        <v>86</v>
      </c>
      <c r="F11" s="10" t="s">
        <v>87</v>
      </c>
      <c r="G11" s="8">
        <v>35</v>
      </c>
      <c r="H11" s="11">
        <v>20</v>
      </c>
      <c r="I11" s="8">
        <v>3</v>
      </c>
      <c r="J11" s="10" t="s">
        <v>94</v>
      </c>
      <c r="K11" s="10" t="s">
        <v>95</v>
      </c>
      <c r="L11" s="11">
        <v>15</v>
      </c>
      <c r="M11" s="8">
        <v>140</v>
      </c>
      <c r="N11" s="9">
        <v>45767</v>
      </c>
      <c r="O11" s="8">
        <v>5</v>
      </c>
      <c r="P11" s="10" t="s">
        <v>96</v>
      </c>
      <c r="Q11" s="13">
        <v>0</v>
      </c>
      <c r="R11" s="47">
        <v>4.0999999999999996</v>
      </c>
    </row>
    <row r="12" spans="1:18" x14ac:dyDescent="0.3">
      <c r="A12" s="34">
        <v>1001</v>
      </c>
      <c r="B12" s="35">
        <v>45753</v>
      </c>
      <c r="C12" s="35">
        <v>45757</v>
      </c>
      <c r="D12" s="36" t="s">
        <v>101</v>
      </c>
      <c r="E12" s="36" t="s">
        <v>92</v>
      </c>
      <c r="F12" s="36" t="s">
        <v>93</v>
      </c>
      <c r="G12" s="37">
        <v>20</v>
      </c>
      <c r="H12" s="38">
        <v>35</v>
      </c>
      <c r="I12" s="37">
        <v>5</v>
      </c>
      <c r="J12" s="36" t="s">
        <v>99</v>
      </c>
      <c r="K12" s="36" t="s">
        <v>100</v>
      </c>
      <c r="L12" s="38">
        <v>15</v>
      </c>
      <c r="M12" s="37">
        <v>110</v>
      </c>
      <c r="N12" s="35">
        <v>45769</v>
      </c>
      <c r="O12" s="37">
        <v>6</v>
      </c>
      <c r="P12" s="36" t="s">
        <v>90</v>
      </c>
      <c r="Q12" s="48">
        <v>0</v>
      </c>
      <c r="R12" s="49">
        <v>4</v>
      </c>
    </row>
    <row r="25" spans="2:6" x14ac:dyDescent="0.3">
      <c r="F25" s="2"/>
    </row>
    <row r="32" spans="2:6" x14ac:dyDescent="0.3">
      <c r="B32" s="76" t="s">
        <v>115</v>
      </c>
      <c r="C32" s="76"/>
      <c r="E32" s="76" t="s">
        <v>116</v>
      </c>
      <c r="F32" s="76"/>
    </row>
    <row r="33" spans="2:6" x14ac:dyDescent="0.3">
      <c r="B33">
        <v>1</v>
      </c>
      <c r="C33">
        <v>1</v>
      </c>
      <c r="E33">
        <v>1</v>
      </c>
      <c r="F33">
        <v>1</v>
      </c>
    </row>
    <row r="34" spans="2:6" x14ac:dyDescent="0.3">
      <c r="B34">
        <v>1</v>
      </c>
      <c r="C34">
        <v>2</v>
      </c>
      <c r="E34">
        <v>2</v>
      </c>
      <c r="F34">
        <v>2</v>
      </c>
    </row>
    <row r="35" spans="2:6" x14ac:dyDescent="0.3">
      <c r="B35">
        <v>1</v>
      </c>
      <c r="C35">
        <v>3</v>
      </c>
      <c r="E35">
        <v>3</v>
      </c>
      <c r="F35">
        <v>1</v>
      </c>
    </row>
    <row r="36" spans="2:6" x14ac:dyDescent="0.3">
      <c r="B36">
        <v>1</v>
      </c>
      <c r="C36">
        <v>4</v>
      </c>
      <c r="E36">
        <v>4</v>
      </c>
      <c r="F36">
        <v>2</v>
      </c>
    </row>
    <row r="37" spans="2:6" x14ac:dyDescent="0.3">
      <c r="B37">
        <v>1</v>
      </c>
      <c r="C37">
        <v>5</v>
      </c>
      <c r="E37">
        <v>5</v>
      </c>
      <c r="F37">
        <v>1</v>
      </c>
    </row>
    <row r="38" spans="2:6" x14ac:dyDescent="0.3">
      <c r="B38">
        <v>1</v>
      </c>
      <c r="C38">
        <v>6</v>
      </c>
      <c r="E38">
        <v>6</v>
      </c>
      <c r="F38">
        <v>2</v>
      </c>
    </row>
    <row r="39" spans="2:6" x14ac:dyDescent="0.3">
      <c r="B39">
        <v>1</v>
      </c>
      <c r="C39">
        <v>7</v>
      </c>
      <c r="E39">
        <v>7</v>
      </c>
      <c r="F39">
        <v>1</v>
      </c>
    </row>
    <row r="40" spans="2:6" x14ac:dyDescent="0.3">
      <c r="B40">
        <v>1</v>
      </c>
      <c r="C40">
        <v>8</v>
      </c>
      <c r="E40">
        <v>8</v>
      </c>
      <c r="F40">
        <v>2</v>
      </c>
    </row>
    <row r="41" spans="2:6" x14ac:dyDescent="0.3">
      <c r="B41">
        <v>1</v>
      </c>
      <c r="C41">
        <v>9</v>
      </c>
      <c r="E41">
        <v>9</v>
      </c>
      <c r="F41">
        <v>1</v>
      </c>
    </row>
    <row r="42" spans="2:6" x14ac:dyDescent="0.3">
      <c r="B42">
        <v>1</v>
      </c>
      <c r="C42">
        <v>10</v>
      </c>
      <c r="E42">
        <v>10</v>
      </c>
      <c r="F42">
        <v>2</v>
      </c>
    </row>
    <row r="43" spans="2:6" x14ac:dyDescent="0.3">
      <c r="B43">
        <v>1</v>
      </c>
      <c r="C43">
        <v>11</v>
      </c>
      <c r="E43">
        <v>11</v>
      </c>
      <c r="F43">
        <v>1</v>
      </c>
    </row>
    <row r="44" spans="2:6" x14ac:dyDescent="0.3">
      <c r="B44">
        <v>1</v>
      </c>
      <c r="C44">
        <v>12</v>
      </c>
      <c r="E44">
        <v>12</v>
      </c>
      <c r="F44">
        <v>2</v>
      </c>
    </row>
    <row r="45" spans="2:6" x14ac:dyDescent="0.3">
      <c r="B45">
        <v>1</v>
      </c>
      <c r="C45">
        <v>13</v>
      </c>
      <c r="E45">
        <v>13</v>
      </c>
      <c r="F45">
        <v>1</v>
      </c>
    </row>
    <row r="46" spans="2:6" x14ac:dyDescent="0.3">
      <c r="B46">
        <v>1</v>
      </c>
      <c r="C46">
        <v>14</v>
      </c>
      <c r="E46">
        <v>14</v>
      </c>
      <c r="F46">
        <v>2</v>
      </c>
    </row>
  </sheetData>
  <mergeCells count="3">
    <mergeCell ref="A1:R1"/>
    <mergeCell ref="B32:C32"/>
    <mergeCell ref="E32:F32"/>
  </mergeCells>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15562C-30F8-4400-8E84-8CC1248C36C1}">
  <dimension ref="A3:K11"/>
  <sheetViews>
    <sheetView zoomScaleNormal="100" workbookViewId="0">
      <selection activeCell="E3" sqref="E3"/>
    </sheetView>
  </sheetViews>
  <sheetFormatPr defaultRowHeight="14.4" x14ac:dyDescent="0.3"/>
  <cols>
    <col min="1" max="1" width="12.5546875" bestFit="1" customWidth="1"/>
    <col min="2" max="2" width="15.5546875" bestFit="1" customWidth="1"/>
    <col min="3" max="3" width="16.77734375" bestFit="1" customWidth="1"/>
    <col min="4" max="4" width="15.21875" bestFit="1" customWidth="1"/>
    <col min="5" max="5" width="16.77734375" bestFit="1" customWidth="1"/>
    <col min="6" max="6" width="15.21875" bestFit="1" customWidth="1"/>
    <col min="7" max="7" width="16.77734375" bestFit="1" customWidth="1"/>
    <col min="8" max="8" width="20" bestFit="1" customWidth="1"/>
    <col min="9" max="9" width="21.6640625" bestFit="1" customWidth="1"/>
  </cols>
  <sheetData>
    <row r="3" spans="1:11" x14ac:dyDescent="0.3">
      <c r="B3" s="43" t="s">
        <v>110</v>
      </c>
    </row>
    <row r="4" spans="1:11" x14ac:dyDescent="0.3">
      <c r="B4" t="s">
        <v>100</v>
      </c>
      <c r="D4" t="s">
        <v>89</v>
      </c>
      <c r="F4" t="s">
        <v>95</v>
      </c>
      <c r="H4" t="s">
        <v>111</v>
      </c>
      <c r="I4" t="s">
        <v>112</v>
      </c>
    </row>
    <row r="5" spans="1:11" x14ac:dyDescent="0.3">
      <c r="A5" s="43" t="s">
        <v>108</v>
      </c>
      <c r="B5" t="s">
        <v>107</v>
      </c>
      <c r="C5" t="s">
        <v>113</v>
      </c>
      <c r="D5" t="s">
        <v>107</v>
      </c>
      <c r="E5" t="s">
        <v>113</v>
      </c>
      <c r="F5" t="s">
        <v>107</v>
      </c>
      <c r="G5" t="s">
        <v>113</v>
      </c>
    </row>
    <row r="6" spans="1:11" x14ac:dyDescent="0.3">
      <c r="A6" s="44" t="s">
        <v>93</v>
      </c>
      <c r="B6" s="42">
        <v>75</v>
      </c>
      <c r="C6" s="46">
        <v>5</v>
      </c>
      <c r="D6" s="42">
        <v>75</v>
      </c>
      <c r="E6" s="46">
        <v>7</v>
      </c>
      <c r="F6" s="42">
        <v>35</v>
      </c>
      <c r="G6" s="46">
        <v>0</v>
      </c>
      <c r="H6" s="42">
        <v>185</v>
      </c>
      <c r="I6" s="46">
        <v>12</v>
      </c>
    </row>
    <row r="7" spans="1:11" x14ac:dyDescent="0.3">
      <c r="A7" s="45" t="s">
        <v>92</v>
      </c>
      <c r="B7" s="42">
        <v>35</v>
      </c>
      <c r="C7" s="46">
        <v>5</v>
      </c>
      <c r="D7" s="42">
        <v>35</v>
      </c>
      <c r="E7" s="46">
        <v>7</v>
      </c>
      <c r="F7" s="42">
        <v>35</v>
      </c>
      <c r="G7" s="46">
        <v>0</v>
      </c>
      <c r="H7" s="42">
        <v>105</v>
      </c>
      <c r="I7" s="46">
        <v>12</v>
      </c>
    </row>
    <row r="8" spans="1:11" x14ac:dyDescent="0.3">
      <c r="A8" s="45" t="s">
        <v>98</v>
      </c>
      <c r="B8" s="42">
        <v>40</v>
      </c>
      <c r="C8" s="46">
        <v>0</v>
      </c>
      <c r="D8" s="51">
        <v>40</v>
      </c>
      <c r="E8" s="46">
        <v>0</v>
      </c>
      <c r="F8" s="42"/>
      <c r="G8" s="46"/>
      <c r="H8" s="42">
        <v>80</v>
      </c>
      <c r="I8" s="46">
        <v>0</v>
      </c>
    </row>
    <row r="9" spans="1:11" x14ac:dyDescent="0.3">
      <c r="A9" s="44" t="s">
        <v>87</v>
      </c>
      <c r="B9" s="42">
        <v>20</v>
      </c>
      <c r="C9" s="46">
        <v>0</v>
      </c>
      <c r="D9" s="42">
        <v>40</v>
      </c>
      <c r="E9" s="46">
        <v>15</v>
      </c>
      <c r="F9" s="42">
        <v>40</v>
      </c>
      <c r="G9" s="46">
        <v>8</v>
      </c>
      <c r="H9" s="42">
        <v>100</v>
      </c>
      <c r="I9" s="46">
        <v>23</v>
      </c>
      <c r="K9" s="50" t="s">
        <v>114</v>
      </c>
    </row>
    <row r="10" spans="1:11" x14ac:dyDescent="0.3">
      <c r="A10" s="45" t="s">
        <v>86</v>
      </c>
      <c r="B10" s="42">
        <v>20</v>
      </c>
      <c r="C10" s="46">
        <v>0</v>
      </c>
      <c r="D10" s="42">
        <v>40</v>
      </c>
      <c r="E10" s="46">
        <v>15</v>
      </c>
      <c r="F10" s="42">
        <v>40</v>
      </c>
      <c r="G10" s="46">
        <v>8</v>
      </c>
      <c r="H10" s="42">
        <v>100</v>
      </c>
      <c r="I10" s="46">
        <v>23</v>
      </c>
    </row>
    <row r="11" spans="1:11" x14ac:dyDescent="0.3">
      <c r="A11" s="44" t="s">
        <v>109</v>
      </c>
      <c r="B11" s="42">
        <v>95</v>
      </c>
      <c r="C11" s="46">
        <v>5</v>
      </c>
      <c r="D11" s="42">
        <v>115</v>
      </c>
      <c r="E11" s="46">
        <v>22</v>
      </c>
      <c r="F11" s="42">
        <v>75</v>
      </c>
      <c r="G11" s="46">
        <v>8</v>
      </c>
      <c r="H11" s="42">
        <v>285</v>
      </c>
      <c r="I11" s="46">
        <v>35</v>
      </c>
    </row>
  </sheetData>
  <pageMargins left="1" right="1" top="1" bottom="1" header="0.5" footer="0.5"/>
  <pageSetup orientation="portrait" r:id="rId2"/>
  <drawing r:id="rId3"/>
  <extLst>
    <ext xmlns:x14="http://schemas.microsoft.com/office/spreadsheetml/2009/9/main" uri="{A8765BA9-456A-4dab-B4F3-ACF838C121DE}">
      <x14:slicerList>
        <x14:slicer r:id="rId4"/>
      </x14:slicerList>
    </ext>
    <ext xmlns:x15="http://schemas.microsoft.com/office/spreadsheetml/2010/11/main" uri="{7E03D99C-DC04-49d9-9315-930204A7B6E9}">
      <x15:timelineRefs>
        <x15:timelineRef r:id="rId5"/>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BE4175-BAEA-4938-8841-850B3E5C8178}">
  <dimension ref="A2:M32"/>
  <sheetViews>
    <sheetView zoomScale="97" workbookViewId="0">
      <selection activeCell="I10" sqref="I10"/>
    </sheetView>
  </sheetViews>
  <sheetFormatPr defaultRowHeight="14.4" x14ac:dyDescent="0.3"/>
  <cols>
    <col min="1" max="1" width="10.77734375" customWidth="1"/>
    <col min="2" max="2" width="12.77734375" bestFit="1" customWidth="1"/>
    <col min="3" max="4" width="10.77734375" customWidth="1"/>
    <col min="5" max="5" width="13.33203125" customWidth="1"/>
    <col min="6" max="6" width="15.21875" bestFit="1" customWidth="1"/>
    <col min="7" max="7" width="11.88671875" bestFit="1" customWidth="1"/>
    <col min="8" max="8" width="10.77734375" customWidth="1"/>
    <col min="9" max="9" width="15.44140625" bestFit="1" customWidth="1"/>
    <col min="10" max="10" width="10.77734375" customWidth="1"/>
    <col min="11" max="11" width="23" bestFit="1" customWidth="1"/>
    <col min="12" max="13" width="10.77734375" customWidth="1"/>
  </cols>
  <sheetData>
    <row r="2" spans="1:13" ht="15" customHeight="1" x14ac:dyDescent="0.3">
      <c r="A2" s="52" t="s">
        <v>117</v>
      </c>
      <c r="B2" s="52" t="s">
        <v>118</v>
      </c>
      <c r="C2" s="52" t="s">
        <v>77</v>
      </c>
      <c r="D2" s="53" t="s">
        <v>119</v>
      </c>
      <c r="E2" s="53" t="s">
        <v>120</v>
      </c>
      <c r="F2" s="53" t="s">
        <v>121</v>
      </c>
      <c r="G2" s="54" t="s">
        <v>122</v>
      </c>
      <c r="H2" s="53"/>
      <c r="I2" s="53" t="s">
        <v>162</v>
      </c>
      <c r="J2" s="53"/>
      <c r="K2" s="53"/>
      <c r="L2" s="53"/>
      <c r="M2" s="53"/>
    </row>
    <row r="3" spans="1:13" ht="15" customHeight="1" x14ac:dyDescent="0.3">
      <c r="A3" s="4" t="s">
        <v>123</v>
      </c>
      <c r="B3" s="4" t="s">
        <v>124</v>
      </c>
      <c r="C3" s="4" t="s">
        <v>100</v>
      </c>
      <c r="D3" s="55">
        <v>520</v>
      </c>
      <c r="E3" s="55">
        <v>55</v>
      </c>
      <c r="F3" s="55">
        <v>40</v>
      </c>
      <c r="G3" s="56">
        <v>5</v>
      </c>
      <c r="I3">
        <f>D3*F3*(1-G3/100)</f>
        <v>19760</v>
      </c>
      <c r="K3" s="57"/>
    </row>
    <row r="4" spans="1:13" ht="15" customHeight="1" x14ac:dyDescent="0.3">
      <c r="A4" s="4" t="s">
        <v>125</v>
      </c>
      <c r="B4" s="4" t="s">
        <v>126</v>
      </c>
      <c r="C4" s="4" t="s">
        <v>89</v>
      </c>
      <c r="D4" s="55">
        <v>430</v>
      </c>
      <c r="E4" s="55">
        <v>60</v>
      </c>
      <c r="F4" s="55">
        <v>38</v>
      </c>
      <c r="G4" s="56">
        <v>10</v>
      </c>
      <c r="I4">
        <f t="shared" ref="I4:I12" si="0">D4*F4*(1-G4/100)</f>
        <v>14706</v>
      </c>
      <c r="K4" s="57"/>
    </row>
    <row r="5" spans="1:13" ht="15" customHeight="1" x14ac:dyDescent="0.3">
      <c r="A5" s="4" t="s">
        <v>127</v>
      </c>
      <c r="B5" s="4" t="s">
        <v>128</v>
      </c>
      <c r="C5" s="4" t="s">
        <v>95</v>
      </c>
      <c r="D5" s="55">
        <v>610</v>
      </c>
      <c r="E5" s="55">
        <v>45</v>
      </c>
      <c r="F5" s="55">
        <v>28</v>
      </c>
      <c r="G5" s="56">
        <v>0</v>
      </c>
      <c r="I5">
        <f t="shared" si="0"/>
        <v>17080</v>
      </c>
      <c r="K5" s="57"/>
    </row>
    <row r="6" spans="1:13" ht="15" customHeight="1" x14ac:dyDescent="0.3">
      <c r="A6" s="4" t="s">
        <v>129</v>
      </c>
      <c r="B6" s="4" t="s">
        <v>130</v>
      </c>
      <c r="C6" s="4" t="s">
        <v>131</v>
      </c>
      <c r="D6" s="55">
        <v>480</v>
      </c>
      <c r="E6" s="55">
        <v>70</v>
      </c>
      <c r="F6" s="55">
        <v>52</v>
      </c>
      <c r="G6" s="56">
        <v>8</v>
      </c>
      <c r="I6">
        <f t="shared" si="0"/>
        <v>22963.200000000001</v>
      </c>
      <c r="K6" s="57"/>
    </row>
    <row r="7" spans="1:13" ht="15" customHeight="1" x14ac:dyDescent="0.3">
      <c r="A7" s="4" t="s">
        <v>132</v>
      </c>
      <c r="B7" s="4" t="s">
        <v>133</v>
      </c>
      <c r="C7" s="4" t="s">
        <v>100</v>
      </c>
      <c r="D7" s="55">
        <v>700</v>
      </c>
      <c r="E7" s="55">
        <v>42</v>
      </c>
      <c r="F7" s="55">
        <v>25</v>
      </c>
      <c r="G7" s="56">
        <v>15</v>
      </c>
      <c r="I7">
        <f t="shared" si="0"/>
        <v>14875</v>
      </c>
      <c r="K7" s="57"/>
    </row>
    <row r="8" spans="1:13" ht="15" customHeight="1" x14ac:dyDescent="0.3">
      <c r="A8" s="4" t="s">
        <v>134</v>
      </c>
      <c r="B8" s="4" t="s">
        <v>135</v>
      </c>
      <c r="C8" s="4" t="s">
        <v>89</v>
      </c>
      <c r="D8" s="55">
        <v>510</v>
      </c>
      <c r="E8" s="55">
        <v>65</v>
      </c>
      <c r="F8" s="55">
        <v>48</v>
      </c>
      <c r="G8" s="56">
        <v>12</v>
      </c>
      <c r="I8">
        <f t="shared" si="0"/>
        <v>21542.400000000001</v>
      </c>
      <c r="K8" s="57"/>
    </row>
    <row r="9" spans="1:13" ht="15" customHeight="1" x14ac:dyDescent="0.3">
      <c r="A9" s="4" t="s">
        <v>136</v>
      </c>
      <c r="B9" s="4" t="s">
        <v>137</v>
      </c>
      <c r="C9" s="4" t="s">
        <v>131</v>
      </c>
      <c r="D9" s="55">
        <v>350</v>
      </c>
      <c r="E9" s="55">
        <v>75</v>
      </c>
      <c r="F9" s="55">
        <v>60</v>
      </c>
      <c r="G9" s="56">
        <v>5</v>
      </c>
      <c r="I9">
        <f t="shared" si="0"/>
        <v>19950</v>
      </c>
      <c r="K9" s="57"/>
    </row>
    <row r="10" spans="1:13" ht="15" customHeight="1" x14ac:dyDescent="0.3">
      <c r="A10" s="4" t="s">
        <v>138</v>
      </c>
      <c r="B10" s="4" t="s">
        <v>139</v>
      </c>
      <c r="C10" s="4" t="s">
        <v>95</v>
      </c>
      <c r="D10" s="55">
        <v>630</v>
      </c>
      <c r="E10" s="55">
        <v>50</v>
      </c>
      <c r="F10" s="55">
        <v>30</v>
      </c>
      <c r="G10" s="56">
        <v>10</v>
      </c>
      <c r="I10">
        <f t="shared" si="0"/>
        <v>17010</v>
      </c>
      <c r="K10" s="57"/>
    </row>
    <row r="11" spans="1:13" ht="15" customHeight="1" x14ac:dyDescent="0.3">
      <c r="A11" s="4" t="s">
        <v>140</v>
      </c>
      <c r="B11" s="4" t="s">
        <v>141</v>
      </c>
      <c r="C11" s="4" t="s">
        <v>100</v>
      </c>
      <c r="D11" s="55">
        <v>410</v>
      </c>
      <c r="E11" s="55">
        <v>68</v>
      </c>
      <c r="F11" s="55">
        <v>42</v>
      </c>
      <c r="G11" s="56">
        <v>8</v>
      </c>
      <c r="I11">
        <f t="shared" si="0"/>
        <v>15842.400000000001</v>
      </c>
      <c r="K11" s="57"/>
    </row>
    <row r="12" spans="1:13" ht="15" customHeight="1" x14ac:dyDescent="0.3">
      <c r="A12" s="4" t="s">
        <v>142</v>
      </c>
      <c r="B12" s="4" t="s">
        <v>143</v>
      </c>
      <c r="C12" s="4" t="s">
        <v>89</v>
      </c>
      <c r="D12" s="55">
        <v>560</v>
      </c>
      <c r="E12" s="55">
        <v>58</v>
      </c>
      <c r="F12" s="55">
        <v>35</v>
      </c>
      <c r="G12" s="56">
        <v>0</v>
      </c>
      <c r="I12">
        <f t="shared" si="0"/>
        <v>19600</v>
      </c>
      <c r="K12" s="57"/>
    </row>
    <row r="15" spans="1:13" x14ac:dyDescent="0.3">
      <c r="A15" s="58" t="s">
        <v>144</v>
      </c>
    </row>
    <row r="16" spans="1:13" x14ac:dyDescent="0.3">
      <c r="A16" s="58" t="s">
        <v>145</v>
      </c>
    </row>
    <row r="17" spans="1:1" x14ac:dyDescent="0.3">
      <c r="A17" s="58" t="s">
        <v>146</v>
      </c>
    </row>
    <row r="18" spans="1:1" x14ac:dyDescent="0.3">
      <c r="A18" s="58" t="s">
        <v>147</v>
      </c>
    </row>
    <row r="19" spans="1:1" x14ac:dyDescent="0.3">
      <c r="A19" s="58" t="s">
        <v>148</v>
      </c>
    </row>
    <row r="20" spans="1:1" x14ac:dyDescent="0.3">
      <c r="A20" s="58" t="s">
        <v>149</v>
      </c>
    </row>
    <row r="21" spans="1:1" x14ac:dyDescent="0.3">
      <c r="A21" s="58" t="s">
        <v>150</v>
      </c>
    </row>
    <row r="22" spans="1:1" x14ac:dyDescent="0.3">
      <c r="A22" s="58" t="s">
        <v>151</v>
      </c>
    </row>
    <row r="23" spans="1:1" x14ac:dyDescent="0.3">
      <c r="A23" s="58" t="s">
        <v>152</v>
      </c>
    </row>
    <row r="24" spans="1:1" x14ac:dyDescent="0.3">
      <c r="A24" s="58" t="s">
        <v>153</v>
      </c>
    </row>
    <row r="25" spans="1:1" x14ac:dyDescent="0.3">
      <c r="A25" s="59" t="s">
        <v>154</v>
      </c>
    </row>
    <row r="26" spans="1:1" x14ac:dyDescent="0.3">
      <c r="A26" s="58" t="s">
        <v>155</v>
      </c>
    </row>
    <row r="27" spans="1:1" x14ac:dyDescent="0.3">
      <c r="A27" s="58" t="s">
        <v>156</v>
      </c>
    </row>
    <row r="28" spans="1:1" x14ac:dyDescent="0.3">
      <c r="A28" s="58" t="s">
        <v>157</v>
      </c>
    </row>
    <row r="29" spans="1:1" x14ac:dyDescent="0.3">
      <c r="A29" s="58" t="s">
        <v>158</v>
      </c>
    </row>
    <row r="30" spans="1:1" x14ac:dyDescent="0.3">
      <c r="A30" s="58" t="s">
        <v>159</v>
      </c>
    </row>
    <row r="31" spans="1:1" x14ac:dyDescent="0.3">
      <c r="A31" s="58" t="s">
        <v>160</v>
      </c>
    </row>
    <row r="32" spans="1:1" x14ac:dyDescent="0.3">
      <c r="A32" s="58" t="s">
        <v>161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DAA6C8-B226-41C5-8681-0F5260698BC2}">
  <sheetPr codeName="Sheet1"/>
  <dimension ref="A1:K46"/>
  <sheetViews>
    <sheetView topLeftCell="A28" workbookViewId="0">
      <selection activeCell="D43" sqref="D43"/>
    </sheetView>
  </sheetViews>
  <sheetFormatPr defaultRowHeight="14.4" x14ac:dyDescent="0.3"/>
  <cols>
    <col min="1" max="1" width="14" customWidth="1"/>
    <col min="2" max="2" width="21" customWidth="1"/>
    <col min="3" max="3" width="28.88671875" customWidth="1"/>
    <col min="4" max="4" width="19.77734375" customWidth="1"/>
    <col min="5" max="5" width="21.5546875" customWidth="1"/>
    <col min="6" max="6" width="18.5546875" customWidth="1"/>
    <col min="7" max="7" width="12.5546875" customWidth="1"/>
    <col min="8" max="8" width="14.21875" customWidth="1"/>
    <col min="9" max="9" width="20.44140625" customWidth="1"/>
    <col min="10" max="10" width="18.6640625" bestFit="1" customWidth="1"/>
  </cols>
  <sheetData>
    <row r="1" spans="1:11" x14ac:dyDescent="0.3">
      <c r="A1" s="60" t="s">
        <v>0</v>
      </c>
      <c r="B1" s="60" t="s">
        <v>1</v>
      </c>
      <c r="C1" s="61" t="s">
        <v>2</v>
      </c>
      <c r="D1" s="60" t="s">
        <v>3</v>
      </c>
      <c r="E1" s="60" t="s">
        <v>4</v>
      </c>
      <c r="F1" s="60" t="s">
        <v>5</v>
      </c>
      <c r="G1" s="60" t="s">
        <v>6</v>
      </c>
      <c r="H1" s="60" t="s">
        <v>7</v>
      </c>
      <c r="I1" s="60" t="s">
        <v>8</v>
      </c>
    </row>
    <row r="2" spans="1:11" ht="15" customHeight="1" x14ac:dyDescent="0.3">
      <c r="A2" s="62">
        <v>1001</v>
      </c>
      <c r="B2" s="62" t="s">
        <v>9</v>
      </c>
      <c r="C2" s="62" t="s">
        <v>10</v>
      </c>
      <c r="D2" s="62" t="s">
        <v>11</v>
      </c>
      <c r="E2" s="62" t="s">
        <v>12</v>
      </c>
      <c r="F2" s="62" t="s">
        <v>13</v>
      </c>
      <c r="G2" s="62">
        <v>2</v>
      </c>
      <c r="H2" s="62" t="s">
        <v>14</v>
      </c>
      <c r="I2" s="63">
        <v>45850</v>
      </c>
      <c r="J2" s="5" t="str">
        <f>+TEXT(I2,"mm-dd-yyyy")</f>
        <v>07-12-2025</v>
      </c>
    </row>
    <row r="3" spans="1:11" ht="16.2" customHeight="1" x14ac:dyDescent="0.3">
      <c r="A3" s="62">
        <v>1002</v>
      </c>
      <c r="B3" s="62" t="s">
        <v>15</v>
      </c>
      <c r="C3" s="62" t="s">
        <v>16</v>
      </c>
      <c r="D3" s="62" t="s">
        <v>17</v>
      </c>
      <c r="E3" s="62" t="s">
        <v>18</v>
      </c>
      <c r="F3" s="62" t="s">
        <v>13</v>
      </c>
      <c r="G3" s="62">
        <v>3</v>
      </c>
      <c r="H3" s="62">
        <v>1250</v>
      </c>
      <c r="I3" s="63">
        <v>45850</v>
      </c>
      <c r="J3" t="str">
        <f t="shared" ref="J3:J11" si="0">+TEXT(I3,"mm-dd-yyyy")</f>
        <v>07-12-2025</v>
      </c>
    </row>
    <row r="4" spans="1:11" ht="14.4" customHeight="1" x14ac:dyDescent="0.3">
      <c r="A4" s="62">
        <v>1003</v>
      </c>
      <c r="B4" s="62" t="s">
        <v>19</v>
      </c>
      <c r="C4" s="62" t="s">
        <v>20</v>
      </c>
      <c r="D4" s="62" t="s">
        <v>21</v>
      </c>
      <c r="E4" s="62" t="s">
        <v>22</v>
      </c>
      <c r="F4" s="62" t="s">
        <v>23</v>
      </c>
      <c r="G4" s="62" t="s">
        <v>24</v>
      </c>
      <c r="H4" s="62" t="s">
        <v>25</v>
      </c>
      <c r="I4" s="63">
        <v>45851</v>
      </c>
      <c r="J4" t="str">
        <f t="shared" si="0"/>
        <v>07-13-2025</v>
      </c>
    </row>
    <row r="5" spans="1:11" ht="15.6" customHeight="1" x14ac:dyDescent="0.3">
      <c r="A5" s="62">
        <v>1004</v>
      </c>
      <c r="B5" s="62" t="s">
        <v>26</v>
      </c>
      <c r="C5" s="62" t="s">
        <v>27</v>
      </c>
      <c r="D5" s="62">
        <f>1-555-333-2222</f>
        <v>-3109</v>
      </c>
      <c r="E5" s="62" t="s">
        <v>28</v>
      </c>
      <c r="F5" s="62" t="s">
        <v>29</v>
      </c>
      <c r="G5" s="62">
        <v>5</v>
      </c>
      <c r="H5" s="62" t="s">
        <v>30</v>
      </c>
      <c r="I5" s="63" t="s">
        <v>31</v>
      </c>
      <c r="J5" t="str">
        <f t="shared" si="0"/>
        <v>July 14, 2025</v>
      </c>
      <c r="K5">
        <v>1</v>
      </c>
    </row>
    <row r="6" spans="1:11" x14ac:dyDescent="0.3">
      <c r="A6" s="62">
        <v>1005</v>
      </c>
      <c r="B6" s="62" t="s">
        <v>32</v>
      </c>
      <c r="C6" s="62" t="s">
        <v>33</v>
      </c>
      <c r="D6" s="62" t="s">
        <v>34</v>
      </c>
      <c r="E6" s="62" t="s">
        <v>35</v>
      </c>
      <c r="F6" s="62" t="s">
        <v>23</v>
      </c>
      <c r="G6" s="62">
        <v>2</v>
      </c>
      <c r="H6" s="62" t="s">
        <v>36</v>
      </c>
      <c r="I6" s="63">
        <v>45852</v>
      </c>
      <c r="J6" t="str">
        <f t="shared" si="0"/>
        <v>07-14-2025</v>
      </c>
    </row>
    <row r="7" spans="1:11" ht="14.4" customHeight="1" x14ac:dyDescent="0.3">
      <c r="A7" s="62">
        <v>1006</v>
      </c>
      <c r="B7" s="62" t="s">
        <v>37</v>
      </c>
      <c r="C7" s="62" t="s">
        <v>38</v>
      </c>
      <c r="D7" s="62" t="s">
        <v>39</v>
      </c>
      <c r="E7" s="62" t="s">
        <v>40</v>
      </c>
      <c r="F7" s="62" t="s">
        <v>13</v>
      </c>
      <c r="G7" s="62">
        <v>10</v>
      </c>
      <c r="H7" s="62">
        <v>1250</v>
      </c>
      <c r="I7" s="63" t="s">
        <v>41</v>
      </c>
      <c r="J7" t="str">
        <f t="shared" si="0"/>
        <v>2025-07-15T00:00:00</v>
      </c>
    </row>
    <row r="8" spans="1:11" ht="17.399999999999999" customHeight="1" x14ac:dyDescent="0.3">
      <c r="A8" s="62">
        <v>1007</v>
      </c>
      <c r="B8" s="62" t="s">
        <v>42</v>
      </c>
      <c r="C8" s="62" t="s">
        <v>43</v>
      </c>
      <c r="D8" s="62" t="s">
        <v>44</v>
      </c>
      <c r="E8" s="62" t="s">
        <v>45</v>
      </c>
      <c r="F8" s="62" t="s">
        <v>29</v>
      </c>
      <c r="G8" s="62">
        <v>0</v>
      </c>
      <c r="H8" s="62">
        <v>0</v>
      </c>
      <c r="I8" s="63">
        <v>45853</v>
      </c>
      <c r="J8" t="str">
        <f t="shared" si="0"/>
        <v>07-15-2025</v>
      </c>
    </row>
    <row r="9" spans="1:11" x14ac:dyDescent="0.3">
      <c r="A9" s="62">
        <v>1008</v>
      </c>
      <c r="B9" s="62" t="s">
        <v>46</v>
      </c>
      <c r="C9" s="62" t="s">
        <v>47</v>
      </c>
      <c r="D9" s="62" t="s">
        <v>48</v>
      </c>
      <c r="E9" s="62" t="s">
        <v>49</v>
      </c>
      <c r="F9" s="62" t="s">
        <v>23</v>
      </c>
      <c r="G9" s="62">
        <v>4</v>
      </c>
      <c r="H9" s="62" t="s">
        <v>50</v>
      </c>
      <c r="I9" s="63" t="s">
        <v>51</v>
      </c>
      <c r="J9" t="str">
        <f t="shared" si="0"/>
        <v>2025.07.16</v>
      </c>
    </row>
    <row r="10" spans="1:11" x14ac:dyDescent="0.3">
      <c r="A10" s="62">
        <v>1009</v>
      </c>
      <c r="B10" s="62" t="s">
        <v>52</v>
      </c>
      <c r="C10" s="62" t="s">
        <v>53</v>
      </c>
      <c r="D10" s="62" t="s">
        <v>54</v>
      </c>
      <c r="E10" s="62" t="s">
        <v>55</v>
      </c>
      <c r="F10" s="62" t="s">
        <v>13</v>
      </c>
      <c r="G10" s="62">
        <v>1</v>
      </c>
      <c r="H10" s="62" t="s">
        <v>56</v>
      </c>
      <c r="I10" s="63" t="s">
        <v>57</v>
      </c>
      <c r="J10" t="str">
        <f t="shared" si="0"/>
        <v>07-17-2025</v>
      </c>
    </row>
    <row r="11" spans="1:11" ht="15" customHeight="1" x14ac:dyDescent="0.3">
      <c r="A11" s="62">
        <v>1010</v>
      </c>
      <c r="B11" s="62" t="s">
        <v>58</v>
      </c>
      <c r="C11" s="62" t="s">
        <v>59</v>
      </c>
      <c r="D11" s="62" t="s">
        <v>60</v>
      </c>
      <c r="E11" s="62" t="s">
        <v>61</v>
      </c>
      <c r="F11" s="62" t="s">
        <v>23</v>
      </c>
      <c r="G11" s="62" t="s">
        <v>62</v>
      </c>
      <c r="H11" s="62">
        <v>450</v>
      </c>
      <c r="I11" s="63">
        <v>45855</v>
      </c>
      <c r="J11" t="str">
        <f t="shared" si="0"/>
        <v>07-17-2025</v>
      </c>
    </row>
    <row r="14" spans="1:11" x14ac:dyDescent="0.3">
      <c r="B14" s="2" t="s">
        <v>63</v>
      </c>
      <c r="C14" s="2" t="s">
        <v>64</v>
      </c>
      <c r="D14" s="2" t="s">
        <v>65</v>
      </c>
      <c r="E14" s="3" t="s">
        <v>66</v>
      </c>
      <c r="F14" s="2"/>
      <c r="G14" s="2" t="s">
        <v>67</v>
      </c>
      <c r="H14" s="2" t="s">
        <v>68</v>
      </c>
      <c r="I14" s="2" t="s">
        <v>69</v>
      </c>
    </row>
    <row r="15" spans="1:11" x14ac:dyDescent="0.3">
      <c r="B15" s="1" t="str">
        <f>SUBSTITUTE(SUBSTITUTE(SUBSTITUTE(SUBSTITUTE(PROPER(TRIM(B2)),"-"," "),"'",""),",",""),";","")</f>
        <v>John Doe</v>
      </c>
      <c r="C15" t="str">
        <f>SUBSTITUTE(PROPER(TRIM(C2)),"@@","@")</f>
        <v>John.Doe@Example.Com</v>
      </c>
      <c r="D15" s="6" t="str">
        <f>SUBSTITUTE(SUBSTITUTE(SUBSTITUTE(SUBSTITUTE(SUBSTITUTE(TRIM(CLEAN(D2)),"(",""),")",""),"-",""),".",""),",","")</f>
        <v>555abc 1234567</v>
      </c>
      <c r="E15" t="str">
        <f>PROPER(TRIM(CLEAN(E2)))</f>
        <v>123 Main St.Apt 4B</v>
      </c>
      <c r="F15" t="str">
        <f>PROPER(F2)</f>
        <v>Ultrawidget 3000</v>
      </c>
      <c r="G15" t="str">
        <f>SUBSTITUTE(SUBSTITUTE(TRIM(G2),"one","1"),"Two","2")</f>
        <v>2</v>
      </c>
      <c r="H15" t="str">
        <f>SUBSTITUTE(SUBSTITUTE(SUBSTITUTE(SUBSTITUTE(TRIM(H2),"$",""),"USD",""),"€",""),",","")</f>
        <v>1250.00</v>
      </c>
      <c r="I15" s="5"/>
    </row>
    <row r="16" spans="1:11" x14ac:dyDescent="0.3">
      <c r="B16" s="1" t="str">
        <f t="shared" ref="B16:B24" si="1">SUBSTITUTE(SUBSTITUTE(SUBSTITUTE(SUBSTITUTE(PROPER(TRIM(B3)),"-"," "),"'",""),",",""),";","")</f>
        <v>Maria Perez</v>
      </c>
      <c r="C16" t="str">
        <f t="shared" ref="C16:C24" si="2">SUBSTITUTE(PROPER(TRIM(C3)),"@@","@")</f>
        <v>Maria.Perez@Example.Com</v>
      </c>
      <c r="D16" s="6" t="str">
        <f t="shared" ref="D16:D24" si="3">SUBSTITUTE(SUBSTITUTE(SUBSTITUTE(SUBSTITUTE(SUBSTITUTE(TRIM(CLEAN(D3)),"(",""),")",""),"-",""),".",""),",","")</f>
        <v>5559876543xyz</v>
      </c>
      <c r="E16" t="str">
        <f t="shared" ref="E16:E24" si="4">PROPER(TRIM(CLEAN(E3)))</f>
        <v>456 Oak Rdsuite 5</v>
      </c>
      <c r="F16" t="str">
        <f t="shared" ref="F16:F24" si="5">PROPER(F3)</f>
        <v>Ultrawidget 3000</v>
      </c>
      <c r="G16" t="str">
        <f t="shared" ref="G16:G24" si="6">SUBSTITUTE(SUBSTITUTE(TRIM(G3),"one","1"),"Two","2")</f>
        <v>3</v>
      </c>
      <c r="H16" t="str">
        <f t="shared" ref="H16:H24" si="7">SUBSTITUTE(SUBSTITUTE(SUBSTITUTE(SUBSTITUTE(TRIM(H3),"$",""),"USD",""),"€",""),",","")</f>
        <v>1250</v>
      </c>
      <c r="I16" s="5"/>
    </row>
    <row r="17" spans="2:9" x14ac:dyDescent="0.3">
      <c r="B17" s="1" t="str">
        <f t="shared" si="1"/>
        <v>OConnor Sean</v>
      </c>
      <c r="C17" t="str">
        <f t="shared" si="2"/>
        <v>Sean.O'Connor@Example.Com</v>
      </c>
      <c r="D17" s="6" t="str">
        <f t="shared" si="3"/>
        <v>5551238901</v>
      </c>
      <c r="E17" t="str">
        <f t="shared" si="4"/>
        <v>789 Pine St.,</v>
      </c>
      <c r="F17" t="str">
        <f t="shared" si="5"/>
        <v>Miniwidget</v>
      </c>
      <c r="G17" t="str">
        <f t="shared" si="6"/>
        <v>1</v>
      </c>
      <c r="H17" t="str">
        <f t="shared" si="7"/>
        <v>450.5</v>
      </c>
      <c r="I17" s="5"/>
    </row>
    <row r="18" spans="2:9" x14ac:dyDescent="0.3">
      <c r="B18" s="1" t="str">
        <f t="shared" si="1"/>
        <v>Anita Gupta</v>
      </c>
      <c r="C18" t="str">
        <f t="shared" si="2"/>
        <v>Anita.Gupta@Example.Com</v>
      </c>
      <c r="D18" s="6" t="str">
        <f t="shared" si="3"/>
        <v>3109</v>
      </c>
      <c r="E18" t="str">
        <f t="shared" si="4"/>
        <v>Po Box 12</v>
      </c>
      <c r="F18" t="str">
        <f t="shared" si="5"/>
        <v>Gigawidget</v>
      </c>
      <c r="G18" t="str">
        <f t="shared" si="6"/>
        <v>5</v>
      </c>
      <c r="H18" t="str">
        <f>SUBSTITUTE(SUBSTITUTE(SUBSTITUTE(SUBSTITUTE(TRIM(H5),"$",""),"USD",""),"€",""),",","")</f>
        <v xml:space="preserve"> 5000</v>
      </c>
      <c r="I18" s="5"/>
    </row>
    <row r="19" spans="2:9" x14ac:dyDescent="0.3">
      <c r="B19" s="1" t="str">
        <f t="shared" si="1"/>
        <v>Lee Chang</v>
      </c>
      <c r="C19" t="str">
        <f t="shared" si="2"/>
        <v>Lee.Chang@Example</v>
      </c>
      <c r="D19" s="6" t="str">
        <f t="shared" si="3"/>
        <v>5554443333</v>
      </c>
      <c r="E19" t="str">
        <f t="shared" si="4"/>
        <v>100 Market St.</v>
      </c>
      <c r="F19" t="str">
        <f t="shared" si="5"/>
        <v>Miniwidget</v>
      </c>
      <c r="G19" t="str">
        <f t="shared" si="6"/>
        <v>2</v>
      </c>
      <c r="H19" t="str">
        <f t="shared" si="7"/>
        <v>45050</v>
      </c>
      <c r="I19" s="5"/>
    </row>
    <row r="20" spans="2:9" x14ac:dyDescent="0.3">
      <c r="B20" s="1" t="str">
        <f t="shared" si="1"/>
        <v>M. Singh</v>
      </c>
      <c r="C20" t="str">
        <f t="shared" si="2"/>
        <v>M.Singh@Example.Co.In</v>
      </c>
      <c r="D20" s="6" t="str">
        <f>SUBSTITUTE(SUBSTITUTE(SUBSTITUTE(SUBSTITUTE(SUBSTITUTE(TRIM(CLEAN(D7)),"(",""),")",""),"-",""),".",""),",","")</f>
        <v>5556667777mnp</v>
      </c>
      <c r="E20" t="str">
        <f t="shared" si="4"/>
        <v>Flat 7, 88 High Rd</v>
      </c>
      <c r="F20" t="str">
        <f t="shared" si="5"/>
        <v>Ultrawidget 3000</v>
      </c>
      <c r="G20" t="str">
        <f t="shared" si="6"/>
        <v>10</v>
      </c>
      <c r="H20" t="str">
        <f t="shared" si="7"/>
        <v>1250</v>
      </c>
      <c r="I20" s="5"/>
    </row>
    <row r="21" spans="2:9" x14ac:dyDescent="0.3">
      <c r="B21" s="1" t="str">
        <f t="shared" si="1"/>
        <v>Sara O</v>
      </c>
      <c r="C21" t="str">
        <f t="shared" si="2"/>
        <v>Sara@Example.Com</v>
      </c>
      <c r="D21" s="6" t="str">
        <f t="shared" si="3"/>
        <v>5550001111 ext22</v>
      </c>
      <c r="E21" t="str">
        <f t="shared" si="4"/>
        <v>12B, King'S Way</v>
      </c>
      <c r="F21" t="str">
        <f t="shared" si="5"/>
        <v>Gigawidget</v>
      </c>
      <c r="G21" t="str">
        <f>SUBSTITUTE(SUBSTITUTE(TRIM(G8),"one","1"),"Two","2")</f>
        <v>0</v>
      </c>
      <c r="H21" t="str">
        <f t="shared" si="7"/>
        <v>0</v>
      </c>
      <c r="I21" s="5"/>
    </row>
    <row r="22" spans="2:9" x14ac:dyDescent="0.3">
      <c r="B22" s="1" t="str">
        <f t="shared" si="1"/>
        <v>José López</v>
      </c>
      <c r="C22" t="str">
        <f t="shared" si="2"/>
        <v>Jose.Lopez@Example.Es</v>
      </c>
      <c r="D22" s="6" t="str">
        <f t="shared" si="3"/>
        <v>+34 600 123 456</v>
      </c>
      <c r="E22" t="str">
        <f t="shared" si="4"/>
        <v>C/ Mayor 3</v>
      </c>
      <c r="F22" t="str">
        <f t="shared" si="5"/>
        <v>Miniwidget</v>
      </c>
      <c r="G22" t="str">
        <f t="shared" si="6"/>
        <v>4</v>
      </c>
      <c r="H22" t="str">
        <f t="shared" si="7"/>
        <v>45050</v>
      </c>
      <c r="I22" s="5"/>
    </row>
    <row r="23" spans="2:9" x14ac:dyDescent="0.3">
      <c r="B23" s="1" t="str">
        <f>SUBSTITUTE(SUBSTITUTE(SUBSTITUTE(SUBSTITUTE(PROPER(TRIM(B10)),"-"," "),"'",""),",",""),";","")</f>
        <v>An Drew</v>
      </c>
      <c r="C23" t="str">
        <f t="shared" si="2"/>
        <v>Andrew@Example.Com</v>
      </c>
      <c r="D23" s="6" t="str">
        <f t="shared" si="3"/>
        <v>555 222 3333</v>
      </c>
      <c r="E23" t="str">
        <f t="shared" si="4"/>
        <v>Apartment #9</v>
      </c>
      <c r="F23" t="str">
        <f t="shared" si="5"/>
        <v>Ultrawidget 3000</v>
      </c>
      <c r="G23" t="str">
        <f t="shared" si="6"/>
        <v>1</v>
      </c>
      <c r="H23" t="str">
        <f t="shared" si="7"/>
        <v>1250</v>
      </c>
      <c r="I23" s="5"/>
    </row>
    <row r="24" spans="2:9" x14ac:dyDescent="0.3">
      <c r="B24" s="1" t="str">
        <f t="shared" si="1"/>
        <v>Li Wei</v>
      </c>
      <c r="C24" t="str">
        <f t="shared" si="2"/>
        <v>Li.Wei@Example.Com</v>
      </c>
      <c r="D24" s="6" t="str">
        <f t="shared" si="3"/>
        <v>00861012345678</v>
      </c>
      <c r="E24" t="str">
        <f t="shared" si="4"/>
        <v>No. 5, East Rd</v>
      </c>
      <c r="F24" t="str">
        <f t="shared" si="5"/>
        <v>Miniwidget</v>
      </c>
      <c r="G24" t="str">
        <f t="shared" si="6"/>
        <v>2</v>
      </c>
      <c r="H24" t="str">
        <f t="shared" si="7"/>
        <v>450</v>
      </c>
      <c r="I24" s="5"/>
    </row>
    <row r="25" spans="2:9" x14ac:dyDescent="0.3">
      <c r="B25" s="1"/>
    </row>
    <row r="26" spans="2:9" x14ac:dyDescent="0.3">
      <c r="B26" s="1"/>
      <c r="D26" t="s">
        <v>163</v>
      </c>
    </row>
    <row r="27" spans="2:9" x14ac:dyDescent="0.3">
      <c r="B27" s="1"/>
    </row>
    <row r="28" spans="2:9" x14ac:dyDescent="0.3">
      <c r="D28" t="str">
        <f>REPLACE(D26,4,1,0)</f>
        <v>256052</v>
      </c>
    </row>
    <row r="40" spans="2:7" x14ac:dyDescent="0.3">
      <c r="B40">
        <v>150</v>
      </c>
      <c r="C40">
        <f>IF(ISNUMBER(FIND("`", B40)),LEFT(B40, FIND("`", B40)-1)*30.48 + (MID(B40, FIND("`", B40)+1, LEN(B40)))*2.54,B40)</f>
        <v>150</v>
      </c>
    </row>
    <row r="41" spans="2:7" x14ac:dyDescent="0.3">
      <c r="B41">
        <v>466</v>
      </c>
      <c r="C41">
        <f t="shared" ref="C41:C46" si="8">IF(ISNUMBER(FIND("`", B41)),LEFT(B41, FIND("`", B41)-1)*30.48 + (MID(B41, FIND("`", B41)+1, LEN(B41)))*2.54,B41)</f>
        <v>466</v>
      </c>
    </row>
    <row r="42" spans="2:7" x14ac:dyDescent="0.3">
      <c r="B42">
        <v>268</v>
      </c>
      <c r="C42">
        <f t="shared" si="8"/>
        <v>268</v>
      </c>
      <c r="F42" t="s">
        <v>167</v>
      </c>
      <c r="G42">
        <f>LEFT(F42, FIND("'", F42)-1)*30.48 + MID(F42, FIND("'", F42)+1, LEN(F42))*2.54</f>
        <v>167.64000000000001</v>
      </c>
    </row>
    <row r="43" spans="2:7" x14ac:dyDescent="0.3">
      <c r="B43">
        <v>575</v>
      </c>
      <c r="C43">
        <f t="shared" si="8"/>
        <v>575</v>
      </c>
    </row>
    <row r="44" spans="2:7" x14ac:dyDescent="0.3">
      <c r="B44" t="s">
        <v>165</v>
      </c>
      <c r="C44">
        <f t="shared" si="8"/>
        <v>167.64000000000001</v>
      </c>
    </row>
    <row r="45" spans="2:7" x14ac:dyDescent="0.3">
      <c r="B45" t="s">
        <v>164</v>
      </c>
      <c r="C45">
        <f t="shared" si="8"/>
        <v>248.92000000000002</v>
      </c>
    </row>
    <row r="46" spans="2:7" x14ac:dyDescent="0.3">
      <c r="B46" t="s">
        <v>166</v>
      </c>
      <c r="C46">
        <f t="shared" si="8"/>
        <v>144.78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DAFFDC-0D19-414A-8895-557397E947BB}">
  <dimension ref="A2:H23"/>
  <sheetViews>
    <sheetView tabSelected="1" workbookViewId="0">
      <selection activeCell="F12" sqref="F12"/>
    </sheetView>
  </sheetViews>
  <sheetFormatPr defaultRowHeight="14.4" x14ac:dyDescent="0.3"/>
  <cols>
    <col min="2" max="2" width="16.77734375" bestFit="1" customWidth="1"/>
  </cols>
  <sheetData>
    <row r="2" spans="1:8" x14ac:dyDescent="0.3">
      <c r="A2" s="78">
        <v>56</v>
      </c>
      <c r="B2" s="77">
        <v>37742</v>
      </c>
      <c r="C2" s="78" t="s">
        <v>168</v>
      </c>
      <c r="E2" s="80" t="s">
        <v>177</v>
      </c>
      <c r="F2" s="80"/>
      <c r="G2" s="80"/>
      <c r="H2" s="80"/>
    </row>
    <row r="3" spans="1:8" x14ac:dyDescent="0.3">
      <c r="A3" s="78">
        <v>89</v>
      </c>
      <c r="B3" s="77">
        <v>38205</v>
      </c>
      <c r="C3" s="78" t="s">
        <v>169</v>
      </c>
    </row>
    <row r="4" spans="1:8" x14ac:dyDescent="0.3">
      <c r="A4" s="78">
        <v>46</v>
      </c>
      <c r="B4" s="77">
        <v>38668</v>
      </c>
      <c r="C4" s="78" t="s">
        <v>170</v>
      </c>
      <c r="F4" s="79" t="s">
        <v>178</v>
      </c>
    </row>
    <row r="5" spans="1:8" x14ac:dyDescent="0.3">
      <c r="A5" s="78">
        <v>72</v>
      </c>
      <c r="B5" s="77">
        <v>39131</v>
      </c>
      <c r="C5" s="78" t="s">
        <v>171</v>
      </c>
    </row>
    <row r="6" spans="1:8" x14ac:dyDescent="0.3">
      <c r="A6" s="78">
        <v>35</v>
      </c>
      <c r="B6" s="77">
        <v>39594</v>
      </c>
      <c r="C6" s="78" t="s">
        <v>172</v>
      </c>
    </row>
    <row r="7" spans="1:8" x14ac:dyDescent="0.3">
      <c r="A7" s="78">
        <v>51</v>
      </c>
      <c r="B7" s="77">
        <v>40057</v>
      </c>
      <c r="C7" s="78" t="s">
        <v>173</v>
      </c>
    </row>
    <row r="8" spans="1:8" x14ac:dyDescent="0.3">
      <c r="A8" s="78">
        <v>456</v>
      </c>
      <c r="B8" s="77">
        <v>40520</v>
      </c>
      <c r="C8" s="78" t="s">
        <v>174</v>
      </c>
      <c r="F8" s="79" t="s">
        <v>179</v>
      </c>
    </row>
    <row r="9" spans="1:8" x14ac:dyDescent="0.3">
      <c r="A9" s="78">
        <v>8</v>
      </c>
      <c r="B9" s="77">
        <v>40983</v>
      </c>
      <c r="C9" s="78" t="s">
        <v>175</v>
      </c>
    </row>
    <row r="10" spans="1:8" x14ac:dyDescent="0.3">
      <c r="A10" s="78">
        <v>62</v>
      </c>
      <c r="B10" s="77">
        <v>41446</v>
      </c>
      <c r="C10" s="78" t="s">
        <v>176</v>
      </c>
    </row>
    <row r="11" spans="1:8" x14ac:dyDescent="0.3">
      <c r="A11" s="78">
        <v>56</v>
      </c>
      <c r="B11" s="77">
        <v>41909</v>
      </c>
      <c r="C11" s="78" t="s">
        <v>176</v>
      </c>
    </row>
    <row r="13" spans="1:8" x14ac:dyDescent="0.3">
      <c r="A13" t="b">
        <f>ISNUMBER(A2)</f>
        <v>1</v>
      </c>
      <c r="C13" t="b">
        <f>ISTEXT(C2)</f>
        <v>1</v>
      </c>
    </row>
    <row r="14" spans="1:8" x14ac:dyDescent="0.3">
      <c r="A14" t="b">
        <f>ISNUMBER(A3)</f>
        <v>1</v>
      </c>
      <c r="C14" t="b">
        <f>ISTEXT(C3)</f>
        <v>1</v>
      </c>
    </row>
    <row r="15" spans="1:8" x14ac:dyDescent="0.3">
      <c r="A15" t="b">
        <f>ISNUMBER(A4)</f>
        <v>1</v>
      </c>
      <c r="C15" t="b">
        <f>ISTEXT(C4)</f>
        <v>1</v>
      </c>
    </row>
    <row r="16" spans="1:8" x14ac:dyDescent="0.3">
      <c r="A16" t="b">
        <f>ISNUMBER(A5)</f>
        <v>1</v>
      </c>
      <c r="C16" t="b">
        <f>ISTEXT(C5)</f>
        <v>1</v>
      </c>
    </row>
    <row r="17" spans="1:7" x14ac:dyDescent="0.3">
      <c r="A17" t="b">
        <f>ISNUMBER(A6)</f>
        <v>1</v>
      </c>
      <c r="C17" t="b">
        <f>ISTEXT(C6)</f>
        <v>1</v>
      </c>
    </row>
    <row r="18" spans="1:7" x14ac:dyDescent="0.3">
      <c r="A18" t="b">
        <f>ISNUMBER(A7)</f>
        <v>1</v>
      </c>
      <c r="C18" t="b">
        <f>ISTEXT(C7)</f>
        <v>1</v>
      </c>
    </row>
    <row r="19" spans="1:7" x14ac:dyDescent="0.3">
      <c r="A19" t="b">
        <f>ISNUMBER(A8)</f>
        <v>1</v>
      </c>
      <c r="C19" t="b">
        <f>ISTEXT(C8)</f>
        <v>1</v>
      </c>
    </row>
    <row r="20" spans="1:7" x14ac:dyDescent="0.3">
      <c r="A20" t="b">
        <f>ISNUMBER(A9)</f>
        <v>1</v>
      </c>
      <c r="C20" t="b">
        <f>ISTEXT(C9)</f>
        <v>1</v>
      </c>
    </row>
    <row r="21" spans="1:7" x14ac:dyDescent="0.3">
      <c r="A21" t="b">
        <f>ISNUMBER(A10)</f>
        <v>1</v>
      </c>
      <c r="C21" t="b">
        <f>ISTEXT(C10)</f>
        <v>1</v>
      </c>
    </row>
    <row r="22" spans="1:7" x14ac:dyDescent="0.3">
      <c r="A22" t="b">
        <f>ISNUMBER(A11)</f>
        <v>1</v>
      </c>
      <c r="C22" t="b">
        <f>ISTEXT(C11)</f>
        <v>1</v>
      </c>
    </row>
    <row r="23" spans="1:7" x14ac:dyDescent="0.3">
      <c r="G23" s="79"/>
    </row>
  </sheetData>
  <mergeCells count="1">
    <mergeCell ref="E2:H2"/>
  </mergeCells>
  <conditionalFormatting sqref="A2:A11">
    <cfRule type="cellIs" dxfId="0" priority="1" operator="greaterThan">
      <formula>50</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DATA UNDERSTING</vt:lpstr>
      <vt:lpstr>TABLE INSERT</vt:lpstr>
      <vt:lpstr>PIVOT TABLE 1</vt:lpstr>
      <vt:lpstr>FORMULA</vt:lpstr>
      <vt:lpstr>DATA CLEANING</vt:lpstr>
      <vt:lpstr>Sheet1</vt:lpstr>
    </vt:vector>
  </TitlesOfParts>
  <Company>HP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Priyanshu Suryawanshi</dc:creator>
  <cp:lastModifiedBy>Priyanshu Suryawanshi</cp:lastModifiedBy>
  <dcterms:created xsi:type="dcterms:W3CDTF">2025-11-18T04:19:55Z</dcterms:created>
  <dcterms:modified xsi:type="dcterms:W3CDTF">2025-12-13T07:39:09Z</dcterms:modified>
</cp:coreProperties>
</file>